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72" activeTab="1"/>
  </bookViews>
  <sheets>
    <sheet name="เงินเดือน" sheetId="1" r:id="rId1"/>
    <sheet name="วิทยฐานะ" sheetId="2" r:id="rId2"/>
    <sheet name="ค่าตอบแทน" sheetId="3" r:id="rId3"/>
    <sheet name="Sheet1" sheetId="4" r:id="rId4"/>
  </sheets>
  <definedNames>
    <definedName name="_xlnm.Print_Area" localSheetId="0">'เงินเดือน'!$A$1:$J$269</definedName>
    <definedName name="_xlnm.Print_Area" localSheetId="2">'ค่าตอบแทน'!$A:$J</definedName>
    <definedName name="_xlnm.Print_Area" localSheetId="1">'วิทยฐานะ'!$A:$J</definedName>
    <definedName name="_xlnm.Print_Titles" localSheetId="0">'เงินเดือน'!$3:$4</definedName>
    <definedName name="_xlnm.Print_Titles" localSheetId="2">'ค่าตอบแทน'!$3:$4</definedName>
    <definedName name="_xlnm.Print_Titles" localSheetId="1">'วิทยฐานะ'!$3:$4</definedName>
  </definedNames>
  <calcPr fullCalcOnLoad="1"/>
</workbook>
</file>

<file path=xl/sharedStrings.xml><?xml version="1.0" encoding="utf-8"?>
<sst xmlns="http://schemas.openxmlformats.org/spreadsheetml/2006/main" count="2136" uniqueCount="223">
  <si>
    <t>ลำดับ</t>
  </si>
  <si>
    <t>ชื่อ - สกุล</t>
  </si>
  <si>
    <t>หมายเหตุ</t>
  </si>
  <si>
    <t>รวมเบิก</t>
  </si>
  <si>
    <t>สพป.อุดรธานี  เขต  4</t>
  </si>
  <si>
    <t>อัตราเดิม</t>
  </si>
  <si>
    <t>อัตราใหม่</t>
  </si>
  <si>
    <t>เบิกเพิ่ม</t>
  </si>
  <si>
    <t>ระยะเวลา</t>
  </si>
  <si>
    <t>จำนวน</t>
  </si>
  <si>
    <t>1 เดือน</t>
  </si>
  <si>
    <t>จำนวนเงิน</t>
  </si>
  <si>
    <t>3 เดือน</t>
  </si>
  <si>
    <t>6 เดือน</t>
  </si>
  <si>
    <t>6 วัน</t>
  </si>
  <si>
    <t>5 เดือน</t>
  </si>
  <si>
    <t>4 เดือน</t>
  </si>
  <si>
    <t>14 วัน</t>
  </si>
  <si>
    <t>2 วัน</t>
  </si>
  <si>
    <t>ให้ได้รับ คศ.3</t>
  </si>
  <si>
    <t>ให้ได้รับ คศ.2</t>
  </si>
  <si>
    <t>5 วัน</t>
  </si>
  <si>
    <t>16 วัน</t>
  </si>
  <si>
    <t>ร.ร.บ้านท่าโสม</t>
  </si>
  <si>
    <t>ร.ร.บ้านน้ำปู่</t>
  </si>
  <si>
    <t>เม.ย. - ก.ย. 61</t>
  </si>
  <si>
    <t>แก้ไขเลื่อนขั้นเงินเดือน</t>
  </si>
  <si>
    <t>30-31 มี.ค. 61</t>
  </si>
  <si>
    <t>29 วัน</t>
  </si>
  <si>
    <t>พ.ค. - ก.ย. 61</t>
  </si>
  <si>
    <t>ร.ร.ดอนตาลดงบังวิทยา</t>
  </si>
  <si>
    <t>25-30 เม.ย. 61</t>
  </si>
  <si>
    <t>4 วัน</t>
  </si>
  <si>
    <t>มิ.ย. - ก.ย. 61</t>
  </si>
  <si>
    <t>18-31 พ.ค. 61</t>
  </si>
  <si>
    <t>11 วัน</t>
  </si>
  <si>
    <t>ร.ร.บ้านเชียงดีกุดเชือม</t>
  </si>
  <si>
    <t>ร.ร.บ้านสร้างก่อ</t>
  </si>
  <si>
    <t>รายละเอียดตกเบิกเงินเดือน  เดือนกุมภาพันธ์  2562</t>
  </si>
  <si>
    <t>นางยุภารัตน์  จอมเกาะ</t>
  </si>
  <si>
    <t>ร.ร.บ้านโนนแดง</t>
  </si>
  <si>
    <t>21-30 มิ.ย. 61</t>
  </si>
  <si>
    <t>10 วัน</t>
  </si>
  <si>
    <t>1.คำสั่ง 691/2561</t>
  </si>
  <si>
    <t>ลว.24 ธ.ค. 2561</t>
  </si>
  <si>
    <t>2.คำสั่งที่ 41/2562</t>
  </si>
  <si>
    <t>ลว. 22 ม.ค. 2562</t>
  </si>
  <si>
    <t>ต.ค.61 - ม.ค. 62</t>
  </si>
  <si>
    <t>นางวรรณภา  จรัญเสริฐ</t>
  </si>
  <si>
    <t>ร.ร.บ้านนาเก็น</t>
  </si>
  <si>
    <t>2-31 ก.ค. 61</t>
  </si>
  <si>
    <t>30 วัน</t>
  </si>
  <si>
    <t>ส.ค. - ก.ย. 61</t>
  </si>
  <si>
    <t>2 เดือน</t>
  </si>
  <si>
    <t>นายจีรศักดิ์  มะณีโรจน์</t>
  </si>
  <si>
    <t>ร.ร.บ้านหนองแวง/บ้านผิอ</t>
  </si>
  <si>
    <t>4-31 ก.ค. 61</t>
  </si>
  <si>
    <t>28 วัน</t>
  </si>
  <si>
    <t>นายทศพล  ยำยวน</t>
  </si>
  <si>
    <t>ร.ร.บ้านวังบง</t>
  </si>
  <si>
    <t>นายนฤดล  เหลาแก้ว</t>
  </si>
  <si>
    <t>นายพงษ์ศักดิ์  แก้วสุวรรณ</t>
  </si>
  <si>
    <t>ร.ร.นิคมสร้างตนเองห้วยหลวง 2</t>
  </si>
  <si>
    <t>16-31 ก.ค. 61</t>
  </si>
  <si>
    <t>นายชาติชาย  ไชยนนท์</t>
  </si>
  <si>
    <t>17-31 ก.ค. 61</t>
  </si>
  <si>
    <t>15 วัน</t>
  </si>
  <si>
    <t>น.ส.จันทรวดี  สาระรัตน์</t>
  </si>
  <si>
    <t>26-31 พ.ค. 61</t>
  </si>
  <si>
    <t>นายวิชิต  พวงพันธ์</t>
  </si>
  <si>
    <t>ร.ร.บ้านท่าลี่</t>
  </si>
  <si>
    <t>น.ส.มัณฑนา  วรรณขันธ์</t>
  </si>
  <si>
    <t>ร.ร.บ้านหยวก</t>
  </si>
  <si>
    <t>5-31 ก.ค. 61</t>
  </si>
  <si>
    <t>27 วัน</t>
  </si>
  <si>
    <t>น.ส.ชวัลลักษณ์ โคตะพาจันทร์</t>
  </si>
  <si>
    <t>น.ส.อรัญติตา  ศรีบุญเรือง</t>
  </si>
  <si>
    <t>ร.ร.น้ำโสมประชาสรรค์ฯ</t>
  </si>
  <si>
    <t>น.ส.ณัฐธิฌา  พรหมแสง</t>
  </si>
  <si>
    <t>ร.ร.บ้านขัวล้อ</t>
  </si>
  <si>
    <t>1.คำสั่ง 693/2561</t>
  </si>
  <si>
    <t>1.คำสั่ง 694/2561</t>
  </si>
  <si>
    <t>23-30 ก.ย. 60</t>
  </si>
  <si>
    <t>7 วัน</t>
  </si>
  <si>
    <t>ต.ค. 60 - มี.ค. 61</t>
  </si>
  <si>
    <t>นายวิสันต์ชัย  เครือเนตร</t>
  </si>
  <si>
    <t>ร.ร.บ้านเขือน้ำ</t>
  </si>
  <si>
    <t>9-31 ต.ค. 60</t>
  </si>
  <si>
    <t>23 วัน</t>
  </si>
  <si>
    <t>พ.ย. 60 - มี.ค. 61</t>
  </si>
  <si>
    <t>นางอรอุมา  แก้วพล</t>
  </si>
  <si>
    <t>ร.ร.บ้านโคกสีแก้ว</t>
  </si>
  <si>
    <t>17-31 ต.ค. 60</t>
  </si>
  <si>
    <t>นายสายสินทร์  เงินดี</t>
  </si>
  <si>
    <t>ร.ร.บ้านนาอ่าง</t>
  </si>
  <si>
    <t>23-31 ม.ค. 61</t>
  </si>
  <si>
    <t>9 วัน</t>
  </si>
  <si>
    <t>ก.พ. - มี.ค. 61</t>
  </si>
  <si>
    <t>นายอภิสิทธิ์  ศักดิ์ชัย</t>
  </si>
  <si>
    <t>ร.ร.บ้านสว่างปากราง</t>
  </si>
  <si>
    <t>5-31 มี.ค. 61</t>
  </si>
  <si>
    <t>ส.ต.อ.ธีรยุทร  พลแสง</t>
  </si>
  <si>
    <t>ร.ร.บ้านวังเลาโสมสวรรค์</t>
  </si>
  <si>
    <t>28-31 มี.ค. 61</t>
  </si>
  <si>
    <t>นายจีระศักดิ์  ผิวสว่าง</t>
  </si>
  <si>
    <t>3 วัน</t>
  </si>
  <si>
    <t>26-28 ก.พ. 61</t>
  </si>
  <si>
    <t xml:space="preserve"> มี.ค. 61</t>
  </si>
  <si>
    <t>มี.ค. 61</t>
  </si>
  <si>
    <t>น.ส.ชื่นสุมล  ไชยศิริ</t>
  </si>
  <si>
    <t>ร.ร.กลางใหญ่ฯ</t>
  </si>
  <si>
    <t>9-30 เม.ย. 61</t>
  </si>
  <si>
    <t>22 วัน</t>
  </si>
  <si>
    <t>นายชัยนิมิต  ศรีบุญไทย</t>
  </si>
  <si>
    <t>ร.ร.บ้านคูดงประชาสรรค์</t>
  </si>
  <si>
    <t>น.ส.ลำไย  พิมพิศาล</t>
  </si>
  <si>
    <t>ร.ร.บ้านใหม่</t>
  </si>
  <si>
    <t>ว่าที่ ร.ต.หญิง อุทิศส เขียวอรุณ</t>
  </si>
  <si>
    <t>22-31 ม.ค. 61</t>
  </si>
  <si>
    <t>น.ส.ศิรินทรา  ซื่อตรง</t>
  </si>
  <si>
    <t>น.ส.ประภาภรณ์ หอมโคกค้อ</t>
  </si>
  <si>
    <t>ร.ร.บ้านกุดจับ</t>
  </si>
  <si>
    <t>นางทิพวรรณ  ทองทิพย์</t>
  </si>
  <si>
    <t>ร.ร.บ้านนาสี</t>
  </si>
  <si>
    <t>น.ส.มนัสชนก  ดาวแก้ว</t>
  </si>
  <si>
    <t>26-30 มิ.ย. 61</t>
  </si>
  <si>
    <t>ก.ค. - ก.ย. 61</t>
  </si>
  <si>
    <t>นางกาญจนา  สุกรีฑา</t>
  </si>
  <si>
    <t>ร.ร.บ้านคูดงฯ</t>
  </si>
  <si>
    <t>นายสมรรถ  ฝ้ายขาว</t>
  </si>
  <si>
    <t>ร.ร.บ้านคำด้วง</t>
  </si>
  <si>
    <t>15-28 ก.พ. 61</t>
  </si>
  <si>
    <t>น.ส.ธมลวรรณ  แสงบุตร</t>
  </si>
  <si>
    <t>11-30 มิ.ย. 61</t>
  </si>
  <si>
    <t>20 วัน</t>
  </si>
  <si>
    <t>น.ส.มะลิวรรณ  ศรีสว่าง</t>
  </si>
  <si>
    <t>29-31 ธ.ค. 60</t>
  </si>
  <si>
    <t xml:space="preserve"> ม.ค. - มี.ค. 61</t>
  </si>
  <si>
    <t>น.ส.วิไลวรรณ  ทองดี</t>
  </si>
  <si>
    <t>ร.ร.นิคมสร้างตนเองฯ 2</t>
  </si>
  <si>
    <t>11-30 เม.ย. 61</t>
  </si>
  <si>
    <t xml:space="preserve">นางไพลิน  โสภารักษ์ </t>
  </si>
  <si>
    <t xml:space="preserve"> </t>
  </si>
  <si>
    <t>3-31 ก.ค. 61</t>
  </si>
  <si>
    <t>นางทิพวัลย์  ชูศรีทอง</t>
  </si>
  <si>
    <t>ร.ร.บ้านโคกวิชัยฯ</t>
  </si>
  <si>
    <t>น.ส.เพลินพิศ  ดวงเพชร</t>
  </si>
  <si>
    <t>ร.ร.บ้นคำด้วง</t>
  </si>
  <si>
    <t>นางนิรมล  จุปะมะถา</t>
  </si>
  <si>
    <t>ร.ร.อุดรวัฒนานุสรณ์</t>
  </si>
  <si>
    <t>23-28 ก.พ. 61</t>
  </si>
  <si>
    <t>น.ส.ขวัญกนก  ราชติกา</t>
  </si>
  <si>
    <t>ร.ร.บ้านสวัสดี</t>
  </si>
  <si>
    <t>13-31 มี.ค. 61</t>
  </si>
  <si>
    <t>19 วัน</t>
  </si>
  <si>
    <t>ว่าที่ ร.ต.หญิง ยุภาวดี โคตรทอง</t>
  </si>
  <si>
    <t>ร.ร.น้ำโสมประชาสรรค์</t>
  </si>
  <si>
    <t>11-30 มิย. 61</t>
  </si>
  <si>
    <t>น.ส.สุภาพร  ชัยจันทา</t>
  </si>
  <si>
    <t>ร.ร.บ้านนาเมืองไทย</t>
  </si>
  <si>
    <t>น.ส.สุจิตาพัช โสดาปัดชา</t>
  </si>
  <si>
    <t>ร.ร.บ้านเพิ่มฯ</t>
  </si>
  <si>
    <t>น.ส.ทิรากร  ทองประทับ</t>
  </si>
  <si>
    <t>ร.รงบ้านนาเก็น</t>
  </si>
  <si>
    <t>นางอรจิฬา  แซ่ลี</t>
  </si>
  <si>
    <t>20-30 มิ.ย. 61</t>
  </si>
  <si>
    <t>25-30 มิ.ย. 61</t>
  </si>
  <si>
    <t>นายสยาม  ตะวงษา</t>
  </si>
  <si>
    <t>25-31 พ.ค. 61</t>
  </si>
  <si>
    <t>นายทัศดี  แสนราษฎร์</t>
  </si>
  <si>
    <t>ร.ร.บ้านโชคเจริญ</t>
  </si>
  <si>
    <t>31 พ.ค. 61</t>
  </si>
  <si>
    <t>1 วัน</t>
  </si>
  <si>
    <t>นางจำเนียร  พลเดช</t>
  </si>
  <si>
    <t>ร.ร.ชุมชนบ้านสร้างแป้น</t>
  </si>
  <si>
    <t>นายวิญญู  วิชากุล</t>
  </si>
  <si>
    <t>ร.ร.บ้านธาตุประชานุกุล</t>
  </si>
  <si>
    <t>28-31 พ.ค. 61</t>
  </si>
  <si>
    <t>นายสันติ  พยัฆกุล</t>
  </si>
  <si>
    <t>ร.ร.บ้านวังแข้</t>
  </si>
  <si>
    <t>5-30 มิ.ย. 61</t>
  </si>
  <si>
    <t>26 วัน</t>
  </si>
  <si>
    <t>นายศิวกร  เกรงขาม</t>
  </si>
  <si>
    <t>นางจันทร์เพ็ญ  อินแต้ม</t>
  </si>
  <si>
    <t>11-31 ม.ค. 61</t>
  </si>
  <si>
    <t>21 วัน</t>
  </si>
  <si>
    <t>นายพร้อม  บริบูรณ์มังสา</t>
  </si>
  <si>
    <t>ร.ร.บ้านเชียงดีกุดเซือม</t>
  </si>
  <si>
    <t>14-28 ก.พ. 61</t>
  </si>
  <si>
    <t>นายธัปกรณ์  ปิ่นแก้ว</t>
  </si>
  <si>
    <t>ร.ร.บ้านหองแวง/บ้านผือ</t>
  </si>
  <si>
    <t>28-30 มิ.ย. 61</t>
  </si>
  <si>
    <t>น.ส.ชลดา  นิลม้าย</t>
  </si>
  <si>
    <t>ร.ร.น้ำโสมประชาสรรค</t>
  </si>
  <si>
    <t>นางกษิรา  หัตถนัตย์</t>
  </si>
  <si>
    <t>ร.ร.บ้านเทื่อม</t>
  </si>
  <si>
    <t>4-31 ก.ค 61</t>
  </si>
  <si>
    <t>น.ส.วรินทร  นวลบุตรดี</t>
  </si>
  <si>
    <t>ร.ร.บ้านปากเจียงโนนทอง</t>
  </si>
  <si>
    <t>16-31 ก.ค 61</t>
  </si>
  <si>
    <t>น.ส.บัวไล  เรียงพรม</t>
  </si>
  <si>
    <t>ร.ร.บ้านภูดิน</t>
  </si>
  <si>
    <t>ม.ค. - มี.ค. 61</t>
  </si>
  <si>
    <t>นายอำนาจ  พันธุระศรี</t>
  </si>
  <si>
    <t>26-31 มี.ค. 61</t>
  </si>
  <si>
    <t>น.ส.เสาวนีย์  ไกยวรรณ</t>
  </si>
  <si>
    <t>ร.ร.อนุบาลบ้านก้องวิทยา</t>
  </si>
  <si>
    <t>น.ส.ภาวิณี  มูลศรี</t>
  </si>
  <si>
    <t>ร.ร.บริบาลภูมิเขต</t>
  </si>
  <si>
    <t>น.ส.ธิดาพร  จังจริง</t>
  </si>
  <si>
    <t>ร.ร.บ้านโนนสะอาด</t>
  </si>
  <si>
    <t>13-30 มิ.ย. 61</t>
  </si>
  <si>
    <t>18 วัน</t>
  </si>
  <si>
    <t>นางพิมพ์ประไพ  จงพิมาย</t>
  </si>
  <si>
    <t>น.ส.ยุพยงค์  พรหมพาน</t>
  </si>
  <si>
    <t>นางชนัญชิดา  นันทะสาร</t>
  </si>
  <si>
    <t>นายกุศล  สีร้อยคำ</t>
  </si>
  <si>
    <t>ร.ร.โนนทองโนนหวาย</t>
  </si>
  <si>
    <t>3-30 เม.ย. 61</t>
  </si>
  <si>
    <t>นายอภิชัย  วันประเสริฐ</t>
  </si>
  <si>
    <t>รายละเอียดตกเบิกเงินวิทยฐานะ  เดือนกุมภาพันธ์  2562</t>
  </si>
  <si>
    <t>28-30 ก.ย. 60</t>
  </si>
  <si>
    <t>รายละเอียดตกเบิกเงินตอบแทน  เดือนกุมภาพันธ์  2562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</si>
</sst>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#,##0.000"/>
    <numFmt numFmtId="205" formatCode="#,##0.0000"/>
    <numFmt numFmtId="206" formatCode="#,##0.00000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hair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4" fontId="2" fillId="34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4" fontId="3" fillId="33" borderId="20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4" fontId="3" fillId="33" borderId="26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การเชื่อมโยง" xfId="34"/>
    <cellStyle name="แย่" xfId="35"/>
    <cellStyle name="แสดงผล" xfId="36"/>
    <cellStyle name="การคำนวณ" xfId="37"/>
    <cellStyle name="ข้อความเตือน" xfId="38"/>
    <cellStyle name="ข้อความอธิบาย" xfId="39"/>
    <cellStyle name="ชื่อเรื่อง" xfId="40"/>
    <cellStyle name="ดี" xfId="41"/>
    <cellStyle name="ป้อนค่า" xfId="42"/>
    <cellStyle name="ปานกลาง" xfId="43"/>
    <cellStyle name="ผลรวม" xfId="44"/>
    <cellStyle name="ส่วนที่ถูกเน้น1" xfId="45"/>
    <cellStyle name="ส่วนที่ถูกเน้น2" xfId="46"/>
    <cellStyle name="ส่วนที่ถูกเน้น3" xfId="47"/>
    <cellStyle name="ส่วนที่ถูกเน้น4" xfId="48"/>
    <cellStyle name="ส่วนที่ถูกเน้น5" xfId="49"/>
    <cellStyle name="ส่วนที่ถูกเน้น6" xfId="50"/>
    <cellStyle name="หมายเหตุ" xfId="51"/>
    <cellStyle name="หัวเรื่อง 1" xfId="52"/>
    <cellStyle name="หัวเรื่อง 2" xfId="53"/>
    <cellStyle name="หัวเรื่อง 3" xfId="54"/>
    <cellStyle name="หัวเรื่อง 4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269"/>
  <sheetViews>
    <sheetView zoomScaleSheetLayoutView="100" zoomScalePageLayoutView="0" workbookViewId="0" topLeftCell="A119">
      <selection activeCell="J271" sqref="J271"/>
    </sheetView>
  </sheetViews>
  <sheetFormatPr defaultColWidth="9.00390625" defaultRowHeight="15"/>
  <cols>
    <col min="1" max="1" width="4.57421875" style="14" customWidth="1"/>
    <col min="2" max="2" width="17.7109375" style="1" customWidth="1"/>
    <col min="3" max="4" width="8.8515625" style="1" bestFit="1" customWidth="1"/>
    <col min="5" max="5" width="8.00390625" style="16" customWidth="1"/>
    <col min="6" max="6" width="11.57421875" style="14" bestFit="1" customWidth="1"/>
    <col min="7" max="7" width="6.00390625" style="1" customWidth="1"/>
    <col min="8" max="8" width="9.8515625" style="1" bestFit="1" customWidth="1"/>
    <col min="9" max="9" width="8.8515625" style="1" customWidth="1"/>
    <col min="10" max="10" width="16.57421875" style="1" bestFit="1" customWidth="1"/>
    <col min="11" max="11" width="9.8515625" style="1" bestFit="1" customWidth="1"/>
    <col min="12" max="12" width="12.140625" style="1" customWidth="1"/>
    <col min="13" max="13" width="13.7109375" style="1" customWidth="1"/>
    <col min="14" max="16384" width="9.00390625" style="1" customWidth="1"/>
  </cols>
  <sheetData>
    <row r="1" spans="1:10" s="3" customFormat="1" ht="18">
      <c r="A1" s="2"/>
      <c r="B1" s="57" t="s">
        <v>38</v>
      </c>
      <c r="C1" s="57"/>
      <c r="D1" s="57"/>
      <c r="E1" s="57"/>
      <c r="F1" s="57"/>
      <c r="G1" s="57"/>
      <c r="H1" s="57"/>
      <c r="I1" s="57"/>
      <c r="J1" s="57"/>
    </row>
    <row r="2" spans="1:10" s="3" customFormat="1" ht="18">
      <c r="A2" s="2"/>
      <c r="B2" s="57" t="s">
        <v>4</v>
      </c>
      <c r="C2" s="57"/>
      <c r="D2" s="57"/>
      <c r="E2" s="57"/>
      <c r="F2" s="57"/>
      <c r="G2" s="57"/>
      <c r="H2" s="57"/>
      <c r="I2" s="57"/>
      <c r="J2" s="57"/>
    </row>
    <row r="3" spans="1:10" s="2" customFormat="1" ht="18">
      <c r="A3" s="58" t="s">
        <v>0</v>
      </c>
      <c r="B3" s="60" t="s">
        <v>1</v>
      </c>
      <c r="C3" s="4" t="s">
        <v>5</v>
      </c>
      <c r="D3" s="5" t="s">
        <v>6</v>
      </c>
      <c r="E3" s="54" t="s">
        <v>7</v>
      </c>
      <c r="F3" s="6" t="s">
        <v>8</v>
      </c>
      <c r="G3" s="7" t="s">
        <v>9</v>
      </c>
      <c r="H3" s="58" t="s">
        <v>11</v>
      </c>
      <c r="I3" s="8" t="s">
        <v>3</v>
      </c>
      <c r="J3" s="62" t="s">
        <v>2</v>
      </c>
    </row>
    <row r="4" spans="1:10" s="2" customFormat="1" ht="18">
      <c r="A4" s="59"/>
      <c r="B4" s="61"/>
      <c r="C4" s="9"/>
      <c r="D4" s="10"/>
      <c r="E4" s="55"/>
      <c r="F4" s="11"/>
      <c r="G4" s="12"/>
      <c r="H4" s="59"/>
      <c r="I4" s="13"/>
      <c r="J4" s="63"/>
    </row>
    <row r="5" spans="1:10" ht="18">
      <c r="A5" s="31">
        <v>1</v>
      </c>
      <c r="B5" s="32" t="s">
        <v>39</v>
      </c>
      <c r="C5" s="35">
        <v>23810</v>
      </c>
      <c r="D5" s="33">
        <v>23940</v>
      </c>
      <c r="E5" s="35">
        <f>D5-C5</f>
        <v>130</v>
      </c>
      <c r="F5" s="44" t="s">
        <v>41</v>
      </c>
      <c r="G5" s="34" t="s">
        <v>42</v>
      </c>
      <c r="H5" s="35">
        <f>E5*10/30</f>
        <v>43.333333333333336</v>
      </c>
      <c r="I5" s="36"/>
      <c r="J5" s="37" t="s">
        <v>43</v>
      </c>
    </row>
    <row r="6" spans="1:10" ht="18">
      <c r="A6" s="17"/>
      <c r="B6" s="18" t="s">
        <v>40</v>
      </c>
      <c r="C6" s="21"/>
      <c r="D6" s="19"/>
      <c r="E6" s="21">
        <f>+E5</f>
        <v>130</v>
      </c>
      <c r="F6" s="45" t="s">
        <v>126</v>
      </c>
      <c r="G6" s="20" t="s">
        <v>12</v>
      </c>
      <c r="H6" s="21">
        <f>E6*3</f>
        <v>390</v>
      </c>
      <c r="I6" s="22"/>
      <c r="J6" s="38" t="s">
        <v>44</v>
      </c>
    </row>
    <row r="7" spans="1:10" ht="18">
      <c r="A7" s="17"/>
      <c r="B7" s="18"/>
      <c r="C7" s="21">
        <v>24750</v>
      </c>
      <c r="D7" s="19">
        <v>24930</v>
      </c>
      <c r="E7" s="21">
        <f>D7-C7</f>
        <v>180</v>
      </c>
      <c r="F7" s="45" t="s">
        <v>47</v>
      </c>
      <c r="G7" s="20" t="s">
        <v>16</v>
      </c>
      <c r="H7" s="21">
        <f>E7*4</f>
        <v>720</v>
      </c>
      <c r="I7" s="22">
        <f>SUM(H5:H7)</f>
        <v>1153.3333333333333</v>
      </c>
      <c r="J7" s="38" t="s">
        <v>20</v>
      </c>
    </row>
    <row r="8" spans="1:10" ht="18">
      <c r="A8" s="17"/>
      <c r="B8" s="18"/>
      <c r="C8" s="21"/>
      <c r="D8" s="19"/>
      <c r="E8" s="21"/>
      <c r="F8" s="45"/>
      <c r="G8" s="20"/>
      <c r="H8" s="21"/>
      <c r="I8" s="22"/>
      <c r="J8" s="38" t="s">
        <v>45</v>
      </c>
    </row>
    <row r="9" spans="1:10" ht="18">
      <c r="A9" s="17">
        <v>2</v>
      </c>
      <c r="B9" s="18" t="s">
        <v>48</v>
      </c>
      <c r="C9" s="21">
        <v>24290</v>
      </c>
      <c r="D9" s="19">
        <v>24440</v>
      </c>
      <c r="E9" s="21">
        <f>D9-C9</f>
        <v>150</v>
      </c>
      <c r="F9" s="45" t="s">
        <v>50</v>
      </c>
      <c r="G9" s="20" t="s">
        <v>51</v>
      </c>
      <c r="H9" s="21">
        <f>E9*30/31</f>
        <v>145.16129032258064</v>
      </c>
      <c r="I9" s="22"/>
      <c r="J9" s="38" t="s">
        <v>46</v>
      </c>
    </row>
    <row r="10" spans="1:10" ht="18">
      <c r="A10" s="17"/>
      <c r="B10" s="18" t="s">
        <v>49</v>
      </c>
      <c r="C10" s="21"/>
      <c r="D10" s="19"/>
      <c r="E10" s="21">
        <f>+E9</f>
        <v>150</v>
      </c>
      <c r="F10" s="45" t="s">
        <v>52</v>
      </c>
      <c r="G10" s="20" t="s">
        <v>53</v>
      </c>
      <c r="H10" s="21">
        <f>E10*2</f>
        <v>300</v>
      </c>
      <c r="I10" s="22"/>
      <c r="J10" s="38" t="s">
        <v>26</v>
      </c>
    </row>
    <row r="11" spans="1:10" ht="18">
      <c r="A11" s="17"/>
      <c r="B11" s="18"/>
      <c r="C11" s="21">
        <v>25240</v>
      </c>
      <c r="D11" s="19">
        <v>25440</v>
      </c>
      <c r="E11" s="21">
        <f>D11-C11</f>
        <v>200</v>
      </c>
      <c r="F11" s="45" t="s">
        <v>47</v>
      </c>
      <c r="G11" s="20" t="s">
        <v>16</v>
      </c>
      <c r="H11" s="21">
        <f>E11*4</f>
        <v>800</v>
      </c>
      <c r="I11" s="22">
        <f>SUM(H9:H11)</f>
        <v>1245.1612903225805</v>
      </c>
      <c r="J11" s="38"/>
    </row>
    <row r="12" spans="1:10" ht="18">
      <c r="A12" s="17"/>
      <c r="B12" s="18"/>
      <c r="C12" s="21"/>
      <c r="D12" s="19"/>
      <c r="E12" s="21"/>
      <c r="F12" s="45"/>
      <c r="G12" s="20"/>
      <c r="H12" s="21"/>
      <c r="I12" s="22"/>
      <c r="J12" s="38"/>
    </row>
    <row r="13" spans="1:10" ht="18">
      <c r="A13" s="17">
        <v>3</v>
      </c>
      <c r="B13" s="18" t="s">
        <v>54</v>
      </c>
      <c r="C13" s="21">
        <v>26210</v>
      </c>
      <c r="D13" s="19">
        <v>26450</v>
      </c>
      <c r="E13" s="21">
        <f>D13-C13</f>
        <v>240</v>
      </c>
      <c r="F13" s="45" t="s">
        <v>56</v>
      </c>
      <c r="G13" s="20" t="s">
        <v>57</v>
      </c>
      <c r="H13" s="21">
        <f>E13*28/31</f>
        <v>216.7741935483871</v>
      </c>
      <c r="I13" s="22"/>
      <c r="J13" s="38"/>
    </row>
    <row r="14" spans="1:10" ht="18">
      <c r="A14" s="17"/>
      <c r="B14" s="18" t="s">
        <v>55</v>
      </c>
      <c r="C14" s="21"/>
      <c r="D14" s="19"/>
      <c r="E14" s="21">
        <f>+E13</f>
        <v>240</v>
      </c>
      <c r="F14" s="45" t="s">
        <v>52</v>
      </c>
      <c r="G14" s="20" t="s">
        <v>53</v>
      </c>
      <c r="H14" s="21">
        <f>E14*2</f>
        <v>480</v>
      </c>
      <c r="I14" s="22"/>
      <c r="J14" s="38"/>
    </row>
    <row r="15" spans="1:10" ht="18">
      <c r="A15" s="17"/>
      <c r="B15" s="18"/>
      <c r="C15" s="21">
        <v>27210</v>
      </c>
      <c r="D15" s="19">
        <v>27500</v>
      </c>
      <c r="E15" s="21">
        <f>D15-C15</f>
        <v>290</v>
      </c>
      <c r="F15" s="45" t="s">
        <v>47</v>
      </c>
      <c r="G15" s="20" t="s">
        <v>16</v>
      </c>
      <c r="H15" s="21">
        <f>E15*4</f>
        <v>1160</v>
      </c>
      <c r="I15" s="22">
        <f>SUM(H13:H15)</f>
        <v>1856.774193548387</v>
      </c>
      <c r="J15" s="38"/>
    </row>
    <row r="16" spans="1:10" ht="18">
      <c r="A16" s="17"/>
      <c r="B16" s="18"/>
      <c r="C16" s="21"/>
      <c r="D16" s="19"/>
      <c r="E16" s="21"/>
      <c r="F16" s="45"/>
      <c r="G16" s="24"/>
      <c r="H16" s="21"/>
      <c r="I16" s="22"/>
      <c r="J16" s="38"/>
    </row>
    <row r="17" spans="1:10" ht="18">
      <c r="A17" s="17">
        <v>4</v>
      </c>
      <c r="B17" s="18" t="s">
        <v>58</v>
      </c>
      <c r="C17" s="21">
        <v>28210</v>
      </c>
      <c r="D17" s="19">
        <v>28590</v>
      </c>
      <c r="E17" s="21">
        <f>D17-C17</f>
        <v>380</v>
      </c>
      <c r="F17" s="45" t="s">
        <v>56</v>
      </c>
      <c r="G17" s="20" t="s">
        <v>57</v>
      </c>
      <c r="H17" s="21">
        <f>E17*28/31</f>
        <v>343.2258064516129</v>
      </c>
      <c r="I17" s="22"/>
      <c r="J17" s="38"/>
    </row>
    <row r="18" spans="1:10" ht="18">
      <c r="A18" s="17"/>
      <c r="B18" s="18" t="s">
        <v>59</v>
      </c>
      <c r="C18" s="21"/>
      <c r="D18" s="19"/>
      <c r="E18" s="21">
        <f>+E17</f>
        <v>380</v>
      </c>
      <c r="F18" s="45" t="s">
        <v>52</v>
      </c>
      <c r="G18" s="20" t="s">
        <v>53</v>
      </c>
      <c r="H18" s="21">
        <f>E18*2</f>
        <v>760</v>
      </c>
      <c r="I18" s="22"/>
      <c r="J18" s="38"/>
    </row>
    <row r="19" spans="1:10" ht="18">
      <c r="A19" s="17"/>
      <c r="B19" s="18"/>
      <c r="C19" s="21">
        <v>29190</v>
      </c>
      <c r="D19" s="19">
        <v>29690</v>
      </c>
      <c r="E19" s="21">
        <f>D19-C19</f>
        <v>500</v>
      </c>
      <c r="F19" s="45" t="s">
        <v>47</v>
      </c>
      <c r="G19" s="20" t="s">
        <v>16</v>
      </c>
      <c r="H19" s="21">
        <f>E19*4</f>
        <v>2000</v>
      </c>
      <c r="I19" s="22">
        <f>SUM(H17:H19)</f>
        <v>3103.2258064516127</v>
      </c>
      <c r="J19" s="38"/>
    </row>
    <row r="20" spans="1:10" ht="18">
      <c r="A20" s="17"/>
      <c r="B20" s="18"/>
      <c r="C20" s="21"/>
      <c r="D20" s="19"/>
      <c r="E20" s="21"/>
      <c r="F20" s="45"/>
      <c r="G20" s="20"/>
      <c r="H20" s="21"/>
      <c r="I20" s="22"/>
      <c r="J20" s="38"/>
    </row>
    <row r="21" spans="1:10" ht="18">
      <c r="A21" s="17">
        <v>5</v>
      </c>
      <c r="B21" s="18" t="s">
        <v>60</v>
      </c>
      <c r="C21" s="21">
        <v>24750</v>
      </c>
      <c r="D21" s="19">
        <v>24930</v>
      </c>
      <c r="E21" s="21">
        <f>D21-C21</f>
        <v>180</v>
      </c>
      <c r="F21" s="45" t="s">
        <v>56</v>
      </c>
      <c r="G21" s="20" t="s">
        <v>57</v>
      </c>
      <c r="H21" s="21">
        <f>E21*28/31</f>
        <v>162.58064516129033</v>
      </c>
      <c r="I21" s="22"/>
      <c r="J21" s="38"/>
    </row>
    <row r="22" spans="1:10" ht="18">
      <c r="A22" s="17"/>
      <c r="B22" s="18" t="s">
        <v>55</v>
      </c>
      <c r="C22" s="21"/>
      <c r="D22" s="19"/>
      <c r="E22" s="21">
        <f>+E21</f>
        <v>180</v>
      </c>
      <c r="F22" s="45" t="s">
        <v>52</v>
      </c>
      <c r="G22" s="20" t="s">
        <v>53</v>
      </c>
      <c r="H22" s="21">
        <f>E22*2</f>
        <v>360</v>
      </c>
      <c r="I22" s="22"/>
      <c r="J22" s="38"/>
    </row>
    <row r="23" spans="1:10" ht="18">
      <c r="A23" s="17"/>
      <c r="B23" s="25"/>
      <c r="C23" s="21">
        <v>25730</v>
      </c>
      <c r="D23" s="19">
        <v>25930</v>
      </c>
      <c r="E23" s="21">
        <f>D23-C23</f>
        <v>200</v>
      </c>
      <c r="F23" s="45" t="s">
        <v>47</v>
      </c>
      <c r="G23" s="20" t="s">
        <v>16</v>
      </c>
      <c r="H23" s="21">
        <f>E23*4</f>
        <v>800</v>
      </c>
      <c r="I23" s="22">
        <f>SUM(H21:H23)</f>
        <v>1322.5806451612902</v>
      </c>
      <c r="J23" s="38"/>
    </row>
    <row r="24" spans="1:10" ht="18">
      <c r="A24" s="17"/>
      <c r="B24" s="18"/>
      <c r="C24" s="21"/>
      <c r="D24" s="19"/>
      <c r="E24" s="21"/>
      <c r="F24" s="45"/>
      <c r="G24" s="20"/>
      <c r="H24" s="21"/>
      <c r="I24" s="22"/>
      <c r="J24" s="38"/>
    </row>
    <row r="25" spans="1:10" ht="18">
      <c r="A25" s="17">
        <v>6</v>
      </c>
      <c r="B25" s="18" t="s">
        <v>61</v>
      </c>
      <c r="C25" s="21">
        <v>24290</v>
      </c>
      <c r="D25" s="19">
        <v>24440</v>
      </c>
      <c r="E25" s="21">
        <f>D25-C25</f>
        <v>150</v>
      </c>
      <c r="F25" s="45" t="s">
        <v>63</v>
      </c>
      <c r="G25" s="20" t="s">
        <v>22</v>
      </c>
      <c r="H25" s="21">
        <f>E25*16/31</f>
        <v>77.41935483870968</v>
      </c>
      <c r="I25" s="22"/>
      <c r="J25" s="38"/>
    </row>
    <row r="26" spans="1:10" ht="18">
      <c r="A26" s="17"/>
      <c r="B26" s="26" t="s">
        <v>62</v>
      </c>
      <c r="C26" s="21"/>
      <c r="D26" s="19"/>
      <c r="E26" s="21">
        <f>+E25</f>
        <v>150</v>
      </c>
      <c r="F26" s="45" t="s">
        <v>52</v>
      </c>
      <c r="G26" s="20" t="s">
        <v>53</v>
      </c>
      <c r="H26" s="21">
        <f>E26*2</f>
        <v>300</v>
      </c>
      <c r="I26" s="22"/>
      <c r="J26" s="38"/>
    </row>
    <row r="27" spans="1:10" ht="18">
      <c r="A27" s="17"/>
      <c r="B27" s="18"/>
      <c r="C27" s="21">
        <v>25240</v>
      </c>
      <c r="D27" s="19">
        <v>25440</v>
      </c>
      <c r="E27" s="21">
        <f>D27-C27</f>
        <v>200</v>
      </c>
      <c r="F27" s="45" t="s">
        <v>47</v>
      </c>
      <c r="G27" s="20" t="s">
        <v>16</v>
      </c>
      <c r="H27" s="21">
        <f>E27*4</f>
        <v>800</v>
      </c>
      <c r="I27" s="22">
        <f>SUM(H25:H27)</f>
        <v>1177.4193548387098</v>
      </c>
      <c r="J27" s="38"/>
    </row>
    <row r="28" spans="1:10" ht="18">
      <c r="A28" s="17"/>
      <c r="B28" s="18"/>
      <c r="C28" s="21"/>
      <c r="D28" s="19"/>
      <c r="E28" s="21"/>
      <c r="F28" s="45"/>
      <c r="G28" s="24"/>
      <c r="H28" s="21"/>
      <c r="I28" s="22"/>
      <c r="J28" s="38"/>
    </row>
    <row r="29" spans="1:10" ht="18">
      <c r="A29" s="17">
        <v>7</v>
      </c>
      <c r="B29" s="18" t="s">
        <v>64</v>
      </c>
      <c r="C29" s="21">
        <v>24750</v>
      </c>
      <c r="D29" s="19">
        <v>24930</v>
      </c>
      <c r="E29" s="21">
        <f>D29-C29</f>
        <v>180</v>
      </c>
      <c r="F29" s="45" t="s">
        <v>65</v>
      </c>
      <c r="G29" s="20" t="s">
        <v>66</v>
      </c>
      <c r="H29" s="21">
        <f>E29*15/31</f>
        <v>87.09677419354838</v>
      </c>
      <c r="I29" s="22"/>
      <c r="J29" s="38"/>
    </row>
    <row r="30" spans="1:10" ht="18">
      <c r="A30" s="17"/>
      <c r="B30" s="18" t="s">
        <v>59</v>
      </c>
      <c r="C30" s="21"/>
      <c r="D30" s="19"/>
      <c r="E30" s="21">
        <f>+E29</f>
        <v>180</v>
      </c>
      <c r="F30" s="45" t="s">
        <v>52</v>
      </c>
      <c r="G30" s="20" t="s">
        <v>53</v>
      </c>
      <c r="H30" s="21">
        <f>E30*2</f>
        <v>360</v>
      </c>
      <c r="I30" s="22"/>
      <c r="J30" s="38"/>
    </row>
    <row r="31" spans="1:10" ht="18">
      <c r="A31" s="17"/>
      <c r="B31" s="18"/>
      <c r="C31" s="21">
        <v>25730</v>
      </c>
      <c r="D31" s="19">
        <v>25930</v>
      </c>
      <c r="E31" s="21">
        <f>D31-C31</f>
        <v>200</v>
      </c>
      <c r="F31" s="45" t="s">
        <v>47</v>
      </c>
      <c r="G31" s="20" t="s">
        <v>16</v>
      </c>
      <c r="H31" s="21">
        <f>E31*4</f>
        <v>800</v>
      </c>
      <c r="I31" s="22">
        <f>SUM(H29:H31)</f>
        <v>1247.0967741935483</v>
      </c>
      <c r="J31" s="38"/>
    </row>
    <row r="32" spans="1:10" ht="18">
      <c r="A32" s="17"/>
      <c r="B32" s="18"/>
      <c r="C32" s="21"/>
      <c r="D32" s="19"/>
      <c r="E32" s="21"/>
      <c r="F32" s="45"/>
      <c r="G32" s="20"/>
      <c r="H32" s="21"/>
      <c r="I32" s="22"/>
      <c r="J32" s="38"/>
    </row>
    <row r="33" spans="1:10" ht="18">
      <c r="A33" s="17">
        <v>8</v>
      </c>
      <c r="B33" s="18" t="s">
        <v>67</v>
      </c>
      <c r="C33" s="21">
        <v>24290</v>
      </c>
      <c r="D33" s="19">
        <v>24440</v>
      </c>
      <c r="E33" s="21">
        <f>D33-C33</f>
        <v>150</v>
      </c>
      <c r="F33" s="45" t="s">
        <v>68</v>
      </c>
      <c r="G33" s="20" t="s">
        <v>14</v>
      </c>
      <c r="H33" s="21">
        <f>E33*6/31</f>
        <v>29.032258064516128</v>
      </c>
      <c r="I33" s="22"/>
      <c r="J33" s="38"/>
    </row>
    <row r="34" spans="1:10" ht="21">
      <c r="A34" s="17"/>
      <c r="B34" s="27" t="s">
        <v>36</v>
      </c>
      <c r="C34" s="21"/>
      <c r="D34" s="19"/>
      <c r="E34" s="21">
        <f>+E33</f>
        <v>150</v>
      </c>
      <c r="F34" s="45" t="s">
        <v>33</v>
      </c>
      <c r="G34" s="20" t="s">
        <v>16</v>
      </c>
      <c r="H34" s="21">
        <f>E34*4</f>
        <v>600</v>
      </c>
      <c r="I34" s="22"/>
      <c r="J34" s="38"/>
    </row>
    <row r="35" spans="1:10" ht="18">
      <c r="A35" s="17"/>
      <c r="B35" s="18"/>
      <c r="C35" s="21">
        <v>25240</v>
      </c>
      <c r="D35" s="19">
        <v>25440</v>
      </c>
      <c r="E35" s="21">
        <f>D35-C35</f>
        <v>200</v>
      </c>
      <c r="F35" s="45" t="s">
        <v>47</v>
      </c>
      <c r="G35" s="20" t="s">
        <v>16</v>
      </c>
      <c r="H35" s="21">
        <f>E35*4</f>
        <v>800</v>
      </c>
      <c r="I35" s="22">
        <f>SUM(H33:H35)</f>
        <v>1429.032258064516</v>
      </c>
      <c r="J35" s="38"/>
    </row>
    <row r="36" spans="1:10" ht="18">
      <c r="A36" s="17"/>
      <c r="B36" s="18"/>
      <c r="C36" s="21"/>
      <c r="D36" s="19"/>
      <c r="E36" s="21"/>
      <c r="F36" s="45"/>
      <c r="G36" s="20"/>
      <c r="H36" s="21"/>
      <c r="I36" s="22"/>
      <c r="J36" s="48"/>
    </row>
    <row r="37" spans="1:10" ht="18">
      <c r="A37" s="17">
        <v>9</v>
      </c>
      <c r="B37" s="18" t="s">
        <v>71</v>
      </c>
      <c r="C37" s="21">
        <v>23360</v>
      </c>
      <c r="D37" s="19">
        <v>23450</v>
      </c>
      <c r="E37" s="21">
        <f>D37-C37</f>
        <v>90</v>
      </c>
      <c r="F37" s="45" t="s">
        <v>73</v>
      </c>
      <c r="G37" s="20" t="s">
        <v>74</v>
      </c>
      <c r="H37" s="21">
        <f>E37*27/31</f>
        <v>78.38709677419355</v>
      </c>
      <c r="I37" s="22"/>
      <c r="J37" s="23" t="s">
        <v>80</v>
      </c>
    </row>
    <row r="38" spans="1:10" ht="18">
      <c r="A38" s="17"/>
      <c r="B38" s="18" t="s">
        <v>72</v>
      </c>
      <c r="C38" s="21"/>
      <c r="D38" s="19"/>
      <c r="E38" s="21">
        <f>+E37</f>
        <v>90</v>
      </c>
      <c r="F38" s="45" t="s">
        <v>52</v>
      </c>
      <c r="G38" s="20" t="s">
        <v>53</v>
      </c>
      <c r="H38" s="21">
        <f>E38*2</f>
        <v>180</v>
      </c>
      <c r="I38" s="22"/>
      <c r="J38" s="38" t="s">
        <v>44</v>
      </c>
    </row>
    <row r="39" spans="1:10" ht="18">
      <c r="A39" s="17"/>
      <c r="B39" s="18"/>
      <c r="C39" s="21">
        <v>24290</v>
      </c>
      <c r="D39" s="19">
        <v>24440</v>
      </c>
      <c r="E39" s="21">
        <f>D39-C39</f>
        <v>150</v>
      </c>
      <c r="F39" s="45" t="s">
        <v>47</v>
      </c>
      <c r="G39" s="20" t="s">
        <v>16</v>
      </c>
      <c r="H39" s="21">
        <f>E39*4</f>
        <v>600</v>
      </c>
      <c r="I39" s="22">
        <f>SUM(H37:H39)</f>
        <v>858.3870967741935</v>
      </c>
      <c r="J39" s="38" t="s">
        <v>20</v>
      </c>
    </row>
    <row r="40" spans="1:10" ht="18">
      <c r="A40" s="17"/>
      <c r="B40" s="18"/>
      <c r="C40" s="21"/>
      <c r="D40" s="19"/>
      <c r="E40" s="21"/>
      <c r="F40" s="45"/>
      <c r="G40" s="20"/>
      <c r="H40" s="21"/>
      <c r="I40" s="22"/>
      <c r="J40" s="38" t="s">
        <v>45</v>
      </c>
    </row>
    <row r="41" spans="1:10" ht="18">
      <c r="A41" s="17">
        <v>10</v>
      </c>
      <c r="B41" s="18" t="s">
        <v>75</v>
      </c>
      <c r="C41" s="21">
        <v>23810</v>
      </c>
      <c r="D41" s="19">
        <v>23940</v>
      </c>
      <c r="E41" s="21">
        <f>D41-C41</f>
        <v>130</v>
      </c>
      <c r="F41" s="45" t="s">
        <v>73</v>
      </c>
      <c r="G41" s="20" t="s">
        <v>74</v>
      </c>
      <c r="H41" s="21">
        <f>E41*27/31</f>
        <v>113.2258064516129</v>
      </c>
      <c r="I41" s="22"/>
      <c r="J41" s="38" t="s">
        <v>46</v>
      </c>
    </row>
    <row r="42" spans="1:10" ht="18">
      <c r="A42" s="17"/>
      <c r="B42" s="18" t="s">
        <v>37</v>
      </c>
      <c r="C42" s="21"/>
      <c r="D42" s="19"/>
      <c r="E42" s="21">
        <f>+E41</f>
        <v>130</v>
      </c>
      <c r="F42" s="45" t="s">
        <v>52</v>
      </c>
      <c r="G42" s="20" t="s">
        <v>53</v>
      </c>
      <c r="H42" s="21">
        <f>E42*2</f>
        <v>260</v>
      </c>
      <c r="I42" s="22"/>
      <c r="J42" s="38" t="s">
        <v>26</v>
      </c>
    </row>
    <row r="43" spans="1:10" ht="18">
      <c r="A43" s="17"/>
      <c r="B43" s="18"/>
      <c r="C43" s="21">
        <v>24750</v>
      </c>
      <c r="D43" s="19">
        <v>24930</v>
      </c>
      <c r="E43" s="21">
        <f>D43-C43</f>
        <v>180</v>
      </c>
      <c r="F43" s="45" t="s">
        <v>47</v>
      </c>
      <c r="G43" s="20" t="s">
        <v>16</v>
      </c>
      <c r="H43" s="21">
        <f>E43*4</f>
        <v>720</v>
      </c>
      <c r="I43" s="22">
        <f>SUM(H41:H43)</f>
        <v>1093.225806451613</v>
      </c>
      <c r="J43" s="38"/>
    </row>
    <row r="44" spans="1:10" ht="18">
      <c r="A44" s="17"/>
      <c r="B44" s="18"/>
      <c r="C44" s="21"/>
      <c r="D44" s="19"/>
      <c r="E44" s="21"/>
      <c r="F44" s="45"/>
      <c r="G44" s="20"/>
      <c r="H44" s="21"/>
      <c r="I44" s="22"/>
      <c r="J44" s="38"/>
    </row>
    <row r="45" spans="1:10" ht="18">
      <c r="A45" s="17">
        <v>11</v>
      </c>
      <c r="B45" s="18" t="s">
        <v>76</v>
      </c>
      <c r="C45" s="21">
        <v>24290</v>
      </c>
      <c r="D45" s="19">
        <v>24440</v>
      </c>
      <c r="E45" s="21">
        <f>D45-C45</f>
        <v>150</v>
      </c>
      <c r="F45" s="45" t="s">
        <v>73</v>
      </c>
      <c r="G45" s="20" t="s">
        <v>74</v>
      </c>
      <c r="H45" s="21">
        <f>E45*27/31</f>
        <v>130.6451612903226</v>
      </c>
      <c r="I45" s="22"/>
      <c r="J45" s="38"/>
    </row>
    <row r="46" spans="1:10" ht="18">
      <c r="A46" s="17"/>
      <c r="B46" s="18" t="s">
        <v>77</v>
      </c>
      <c r="C46" s="21"/>
      <c r="D46" s="19"/>
      <c r="E46" s="21">
        <f>+E45</f>
        <v>150</v>
      </c>
      <c r="F46" s="45" t="s">
        <v>52</v>
      </c>
      <c r="G46" s="20" t="s">
        <v>53</v>
      </c>
      <c r="H46" s="21">
        <f>E46*2</f>
        <v>300</v>
      </c>
      <c r="I46" s="22"/>
      <c r="J46" s="38"/>
    </row>
    <row r="47" spans="1:10" ht="18">
      <c r="A47" s="17"/>
      <c r="B47" s="18"/>
      <c r="C47" s="21">
        <v>25240</v>
      </c>
      <c r="D47" s="19">
        <v>25440</v>
      </c>
      <c r="E47" s="21">
        <f>D47-C47</f>
        <v>200</v>
      </c>
      <c r="F47" s="45" t="s">
        <v>47</v>
      </c>
      <c r="G47" s="20" t="s">
        <v>16</v>
      </c>
      <c r="H47" s="21">
        <f>E47*4</f>
        <v>800</v>
      </c>
      <c r="I47" s="22">
        <f>SUM(H45:H47)</f>
        <v>1230.6451612903224</v>
      </c>
      <c r="J47" s="38"/>
    </row>
    <row r="48" spans="1:10" ht="18">
      <c r="A48" s="17"/>
      <c r="B48" s="18"/>
      <c r="C48" s="21"/>
      <c r="D48" s="19"/>
      <c r="E48" s="21"/>
      <c r="F48" s="45"/>
      <c r="G48" s="24"/>
      <c r="H48" s="21"/>
      <c r="I48" s="22"/>
      <c r="J48" s="38"/>
    </row>
    <row r="49" spans="1:10" ht="18">
      <c r="A49" s="17">
        <v>12</v>
      </c>
      <c r="B49" s="18" t="s">
        <v>78</v>
      </c>
      <c r="C49" s="21">
        <v>26980</v>
      </c>
      <c r="D49" s="19">
        <v>27580</v>
      </c>
      <c r="E49" s="21">
        <f>D49-C49</f>
        <v>600</v>
      </c>
      <c r="F49" s="45" t="s">
        <v>221</v>
      </c>
      <c r="G49" s="20" t="s">
        <v>105</v>
      </c>
      <c r="H49" s="21">
        <f>E49*3/30</f>
        <v>60</v>
      </c>
      <c r="I49" s="22"/>
      <c r="J49" s="38"/>
    </row>
    <row r="50" spans="1:10" ht="18">
      <c r="A50" s="17"/>
      <c r="B50" s="18" t="s">
        <v>79</v>
      </c>
      <c r="C50" s="21">
        <v>28050</v>
      </c>
      <c r="D50" s="19">
        <v>28810</v>
      </c>
      <c r="E50" s="21">
        <f>D50-C50</f>
        <v>760</v>
      </c>
      <c r="F50" s="45" t="s">
        <v>84</v>
      </c>
      <c r="G50" s="20" t="s">
        <v>13</v>
      </c>
      <c r="H50" s="21">
        <f>E50*6</f>
        <v>4560</v>
      </c>
      <c r="I50" s="22"/>
      <c r="J50" s="38"/>
    </row>
    <row r="51" spans="1:10" ht="18">
      <c r="A51" s="17"/>
      <c r="B51" s="18"/>
      <c r="C51" s="21">
        <v>29140</v>
      </c>
      <c r="D51" s="19">
        <v>30020</v>
      </c>
      <c r="E51" s="21">
        <f>D51-C51</f>
        <v>880</v>
      </c>
      <c r="F51" s="45" t="s">
        <v>25</v>
      </c>
      <c r="G51" s="20" t="s">
        <v>13</v>
      </c>
      <c r="H51" s="21">
        <f>E51*6</f>
        <v>5280</v>
      </c>
      <c r="I51" s="22"/>
      <c r="J51" s="38"/>
    </row>
    <row r="52" spans="1:10" ht="18">
      <c r="A52" s="17"/>
      <c r="B52" s="18"/>
      <c r="C52" s="21">
        <v>30280</v>
      </c>
      <c r="D52" s="19">
        <v>31250</v>
      </c>
      <c r="E52" s="21">
        <f>D52-C52</f>
        <v>970</v>
      </c>
      <c r="F52" s="45" t="s">
        <v>47</v>
      </c>
      <c r="G52" s="20" t="s">
        <v>16</v>
      </c>
      <c r="H52" s="21">
        <f>E52*4</f>
        <v>3880</v>
      </c>
      <c r="I52" s="22">
        <f>SUM(H49:H52)</f>
        <v>13780</v>
      </c>
      <c r="J52" s="38"/>
    </row>
    <row r="53" spans="1:10" ht="18">
      <c r="A53" s="17"/>
      <c r="B53" s="18"/>
      <c r="C53" s="21"/>
      <c r="D53" s="19"/>
      <c r="E53" s="21"/>
      <c r="F53" s="45"/>
      <c r="G53" s="24"/>
      <c r="H53" s="21"/>
      <c r="I53" s="22"/>
      <c r="J53" s="23" t="s">
        <v>81</v>
      </c>
    </row>
    <row r="54" spans="1:10" ht="18">
      <c r="A54" s="17">
        <v>13</v>
      </c>
      <c r="B54" s="18" t="s">
        <v>85</v>
      </c>
      <c r="C54" s="21">
        <v>33850</v>
      </c>
      <c r="D54" s="19">
        <v>34470</v>
      </c>
      <c r="E54" s="21">
        <f>D54-C54</f>
        <v>620</v>
      </c>
      <c r="F54" s="45" t="s">
        <v>87</v>
      </c>
      <c r="G54" s="20" t="s">
        <v>88</v>
      </c>
      <c r="H54" s="21">
        <f>E54*23/31</f>
        <v>460</v>
      </c>
      <c r="I54" s="22"/>
      <c r="J54" s="38" t="s">
        <v>44</v>
      </c>
    </row>
    <row r="55" spans="1:10" ht="18">
      <c r="A55" s="17"/>
      <c r="B55" s="18" t="s">
        <v>86</v>
      </c>
      <c r="C55" s="21"/>
      <c r="D55" s="19"/>
      <c r="E55" s="21">
        <f>+E54</f>
        <v>620</v>
      </c>
      <c r="F55" s="45" t="s">
        <v>89</v>
      </c>
      <c r="G55" s="20" t="s">
        <v>15</v>
      </c>
      <c r="H55" s="21">
        <f>E55*5</f>
        <v>3100</v>
      </c>
      <c r="I55" s="22"/>
      <c r="J55" s="38" t="s">
        <v>19</v>
      </c>
    </row>
    <row r="56" spans="1:10" ht="18">
      <c r="A56" s="17"/>
      <c r="B56" s="18"/>
      <c r="C56" s="21">
        <v>34430</v>
      </c>
      <c r="D56" s="19">
        <v>35120</v>
      </c>
      <c r="E56" s="21">
        <f>D56-C56</f>
        <v>690</v>
      </c>
      <c r="F56" s="45" t="s">
        <v>25</v>
      </c>
      <c r="G56" s="20" t="s">
        <v>13</v>
      </c>
      <c r="H56" s="21">
        <f>E56*6</f>
        <v>4140</v>
      </c>
      <c r="I56" s="22"/>
      <c r="J56" s="38" t="s">
        <v>45</v>
      </c>
    </row>
    <row r="57" spans="1:10" ht="18">
      <c r="A57" s="17"/>
      <c r="B57" s="18"/>
      <c r="C57" s="21">
        <v>35640</v>
      </c>
      <c r="D57" s="19">
        <v>36480</v>
      </c>
      <c r="E57" s="21">
        <f>D57-C57</f>
        <v>840</v>
      </c>
      <c r="F57" s="45" t="s">
        <v>47</v>
      </c>
      <c r="G57" s="20" t="s">
        <v>16</v>
      </c>
      <c r="H57" s="21">
        <f>E57*4</f>
        <v>3360</v>
      </c>
      <c r="I57" s="22">
        <f>SUM(H54:H57)</f>
        <v>11060</v>
      </c>
      <c r="J57" s="38" t="s">
        <v>46</v>
      </c>
    </row>
    <row r="58" spans="1:10" ht="18">
      <c r="A58" s="17"/>
      <c r="B58" s="18"/>
      <c r="C58" s="21"/>
      <c r="D58" s="19"/>
      <c r="E58" s="21"/>
      <c r="F58" s="45"/>
      <c r="G58" s="24"/>
      <c r="H58" s="21"/>
      <c r="I58" s="22"/>
      <c r="J58" s="38" t="s">
        <v>26</v>
      </c>
    </row>
    <row r="59" spans="1:10" ht="18">
      <c r="A59" s="17">
        <v>14</v>
      </c>
      <c r="B59" s="18" t="s">
        <v>90</v>
      </c>
      <c r="C59" s="21">
        <v>29690</v>
      </c>
      <c r="D59" s="19">
        <v>30020</v>
      </c>
      <c r="E59" s="21">
        <f>D59-C59</f>
        <v>330</v>
      </c>
      <c r="F59" s="45" t="s">
        <v>92</v>
      </c>
      <c r="G59" s="20" t="s">
        <v>66</v>
      </c>
      <c r="H59" s="21">
        <f>E59*15/31</f>
        <v>159.67741935483872</v>
      </c>
      <c r="I59" s="22"/>
      <c r="J59" s="38"/>
    </row>
    <row r="60" spans="1:10" ht="18">
      <c r="A60" s="17"/>
      <c r="B60" s="18" t="s">
        <v>91</v>
      </c>
      <c r="C60" s="21"/>
      <c r="D60" s="19"/>
      <c r="E60" s="21">
        <f>+E59</f>
        <v>330</v>
      </c>
      <c r="F60" s="45" t="s">
        <v>89</v>
      </c>
      <c r="G60" s="20" t="s">
        <v>15</v>
      </c>
      <c r="H60" s="21">
        <f>E60*5</f>
        <v>1650</v>
      </c>
      <c r="I60" s="22"/>
      <c r="J60" s="38"/>
    </row>
    <row r="61" spans="1:10" ht="18">
      <c r="A61" s="17"/>
      <c r="B61" s="18"/>
      <c r="C61" s="21">
        <v>30280</v>
      </c>
      <c r="D61" s="19">
        <v>30620</v>
      </c>
      <c r="E61" s="21">
        <f>D61-C61</f>
        <v>340</v>
      </c>
      <c r="F61" s="45" t="s">
        <v>25</v>
      </c>
      <c r="G61" s="20" t="s">
        <v>13</v>
      </c>
      <c r="H61" s="21">
        <f>E61*6</f>
        <v>2040</v>
      </c>
      <c r="I61" s="22"/>
      <c r="J61" s="38"/>
    </row>
    <row r="62" spans="1:10" ht="18">
      <c r="A62" s="17"/>
      <c r="B62" s="18"/>
      <c r="C62" s="21">
        <v>31440</v>
      </c>
      <c r="D62" s="19">
        <v>31870</v>
      </c>
      <c r="E62" s="21">
        <f>D62-C62</f>
        <v>430</v>
      </c>
      <c r="F62" s="45" t="s">
        <v>47</v>
      </c>
      <c r="G62" s="20" t="s">
        <v>16</v>
      </c>
      <c r="H62" s="21">
        <f>E62*4</f>
        <v>1720</v>
      </c>
      <c r="I62" s="22">
        <f>SUM(H59:H62)</f>
        <v>5569.677419354839</v>
      </c>
      <c r="J62" s="38"/>
    </row>
    <row r="63" spans="1:10" ht="18">
      <c r="A63" s="17"/>
      <c r="B63" s="18"/>
      <c r="C63" s="21"/>
      <c r="D63" s="19"/>
      <c r="E63" s="21"/>
      <c r="F63" s="45"/>
      <c r="G63" s="24"/>
      <c r="H63" s="21"/>
      <c r="I63" s="22"/>
      <c r="J63" s="38"/>
    </row>
    <row r="64" spans="1:10" ht="18">
      <c r="A64" s="17">
        <v>15</v>
      </c>
      <c r="B64" s="18" t="s">
        <v>93</v>
      </c>
      <c r="C64" s="21">
        <v>32060</v>
      </c>
      <c r="D64" s="19">
        <v>32510</v>
      </c>
      <c r="E64" s="21">
        <f>D64-C64</f>
        <v>450</v>
      </c>
      <c r="F64" s="45" t="s">
        <v>95</v>
      </c>
      <c r="G64" s="20" t="s">
        <v>96</v>
      </c>
      <c r="H64" s="21">
        <f>E64*9/31</f>
        <v>130.6451612903226</v>
      </c>
      <c r="I64" s="22"/>
      <c r="J64" s="38"/>
    </row>
    <row r="65" spans="1:10" ht="18">
      <c r="A65" s="17"/>
      <c r="B65" s="18" t="s">
        <v>94</v>
      </c>
      <c r="C65" s="21"/>
      <c r="D65" s="19"/>
      <c r="E65" s="21">
        <f>+E64</f>
        <v>450</v>
      </c>
      <c r="F65" s="45" t="s">
        <v>97</v>
      </c>
      <c r="G65" s="20" t="s">
        <v>53</v>
      </c>
      <c r="H65" s="21">
        <f>E65*2</f>
        <v>900</v>
      </c>
      <c r="I65" s="22"/>
      <c r="J65" s="38"/>
    </row>
    <row r="66" spans="1:10" ht="18">
      <c r="A66" s="17"/>
      <c r="B66" s="18"/>
      <c r="C66" s="21">
        <v>32650</v>
      </c>
      <c r="D66" s="19">
        <v>33140</v>
      </c>
      <c r="E66" s="21">
        <f>D66-C66</f>
        <v>490</v>
      </c>
      <c r="F66" s="45" t="s">
        <v>25</v>
      </c>
      <c r="G66" s="20" t="s">
        <v>13</v>
      </c>
      <c r="H66" s="21">
        <f>E66*6</f>
        <v>2940</v>
      </c>
      <c r="I66" s="22"/>
      <c r="J66" s="38"/>
    </row>
    <row r="67" spans="1:10" ht="18">
      <c r="A67" s="17"/>
      <c r="B67" s="18"/>
      <c r="C67" s="21">
        <v>33850</v>
      </c>
      <c r="D67" s="19">
        <v>34470</v>
      </c>
      <c r="E67" s="21">
        <f>D67-C67</f>
        <v>620</v>
      </c>
      <c r="F67" s="45" t="s">
        <v>47</v>
      </c>
      <c r="G67" s="20" t="s">
        <v>16</v>
      </c>
      <c r="H67" s="21">
        <f>E67*4</f>
        <v>2480</v>
      </c>
      <c r="I67" s="22">
        <f>SUM(H64:H67)</f>
        <v>6450.645161290323</v>
      </c>
      <c r="J67" s="38"/>
    </row>
    <row r="68" spans="1:10" ht="18">
      <c r="A68" s="17"/>
      <c r="B68" s="18"/>
      <c r="C68" s="21"/>
      <c r="D68" s="19"/>
      <c r="E68" s="21"/>
      <c r="F68" s="45"/>
      <c r="G68" s="24"/>
      <c r="H68" s="21"/>
      <c r="I68" s="22"/>
      <c r="J68" s="38"/>
    </row>
    <row r="69" spans="1:10" ht="18">
      <c r="A69" s="17">
        <v>16</v>
      </c>
      <c r="B69" s="18" t="s">
        <v>98</v>
      </c>
      <c r="C69" s="21">
        <v>32060</v>
      </c>
      <c r="D69" s="19">
        <v>32510</v>
      </c>
      <c r="E69" s="21">
        <f>D69-C69</f>
        <v>450</v>
      </c>
      <c r="F69" s="45" t="s">
        <v>100</v>
      </c>
      <c r="G69" s="20" t="s">
        <v>74</v>
      </c>
      <c r="H69" s="21">
        <f>E69*27/31</f>
        <v>391.93548387096774</v>
      </c>
      <c r="I69" s="22"/>
      <c r="J69" s="38"/>
    </row>
    <row r="70" spans="1:10" ht="18">
      <c r="A70" s="17"/>
      <c r="B70" s="18" t="s">
        <v>99</v>
      </c>
      <c r="C70" s="21">
        <v>33260</v>
      </c>
      <c r="D70" s="19">
        <v>33800</v>
      </c>
      <c r="E70" s="21">
        <f>D70-C70</f>
        <v>540</v>
      </c>
      <c r="F70" s="45" t="s">
        <v>25</v>
      </c>
      <c r="G70" s="20" t="s">
        <v>13</v>
      </c>
      <c r="H70" s="21">
        <f>E70*6</f>
        <v>3240</v>
      </c>
      <c r="I70" s="22"/>
      <c r="J70" s="38"/>
    </row>
    <row r="71" spans="1:10" ht="18">
      <c r="A71" s="17"/>
      <c r="B71" s="18"/>
      <c r="C71" s="21">
        <v>34430</v>
      </c>
      <c r="D71" s="19">
        <v>35120</v>
      </c>
      <c r="E71" s="21">
        <f>D71-C71</f>
        <v>690</v>
      </c>
      <c r="F71" s="45" t="s">
        <v>47</v>
      </c>
      <c r="G71" s="20" t="s">
        <v>16</v>
      </c>
      <c r="H71" s="21">
        <f>E71*4</f>
        <v>2760</v>
      </c>
      <c r="I71" s="22">
        <f>SUM(H69:H71)</f>
        <v>6391.935483870968</v>
      </c>
      <c r="J71" s="38"/>
    </row>
    <row r="72" spans="1:10" ht="18">
      <c r="A72" s="17"/>
      <c r="B72" s="18"/>
      <c r="C72" s="21"/>
      <c r="D72" s="19"/>
      <c r="E72" s="21"/>
      <c r="F72" s="45"/>
      <c r="G72" s="20"/>
      <c r="H72" s="21"/>
      <c r="I72" s="22"/>
      <c r="J72" s="38"/>
    </row>
    <row r="73" spans="1:10" ht="18">
      <c r="A73" s="17">
        <v>17</v>
      </c>
      <c r="B73" s="18" t="s">
        <v>101</v>
      </c>
      <c r="C73" s="21">
        <v>28050</v>
      </c>
      <c r="D73" s="19">
        <v>28190</v>
      </c>
      <c r="E73" s="21">
        <f>D73-C73</f>
        <v>140</v>
      </c>
      <c r="F73" s="45" t="s">
        <v>103</v>
      </c>
      <c r="G73" s="20" t="s">
        <v>32</v>
      </c>
      <c r="H73" s="21">
        <f>E73*4/31</f>
        <v>18.06451612903226</v>
      </c>
      <c r="I73" s="22"/>
      <c r="J73" s="38"/>
    </row>
    <row r="74" spans="1:10" ht="18">
      <c r="A74" s="17"/>
      <c r="B74" s="18" t="s">
        <v>102</v>
      </c>
      <c r="C74" s="21">
        <v>28590</v>
      </c>
      <c r="D74" s="19">
        <v>28810</v>
      </c>
      <c r="E74" s="21">
        <f>D74-C74</f>
        <v>220</v>
      </c>
      <c r="F74" s="45" t="s">
        <v>25</v>
      </c>
      <c r="G74" s="20" t="s">
        <v>13</v>
      </c>
      <c r="H74" s="21">
        <f>E74*6</f>
        <v>1320</v>
      </c>
      <c r="I74" s="22"/>
      <c r="J74" s="38"/>
    </row>
    <row r="75" spans="1:10" ht="18">
      <c r="A75" s="17"/>
      <c r="B75" s="18"/>
      <c r="C75" s="21">
        <v>29690</v>
      </c>
      <c r="D75" s="19">
        <v>30020</v>
      </c>
      <c r="E75" s="21">
        <f>D75-C75</f>
        <v>330</v>
      </c>
      <c r="F75" s="45" t="s">
        <v>47</v>
      </c>
      <c r="G75" s="20" t="s">
        <v>16</v>
      </c>
      <c r="H75" s="21">
        <f>E75*4</f>
        <v>1320</v>
      </c>
      <c r="I75" s="22">
        <f>SUM(H73:H75)</f>
        <v>2658.064516129032</v>
      </c>
      <c r="J75" s="38"/>
    </row>
    <row r="76" spans="1:10" ht="18">
      <c r="A76" s="17"/>
      <c r="B76" s="18"/>
      <c r="C76" s="21"/>
      <c r="D76" s="19"/>
      <c r="E76" s="21"/>
      <c r="F76" s="45"/>
      <c r="G76" s="24"/>
      <c r="H76" s="21"/>
      <c r="I76" s="22"/>
      <c r="J76" s="38"/>
    </row>
    <row r="77" spans="1:10" ht="18">
      <c r="A77" s="17">
        <v>18</v>
      </c>
      <c r="B77" s="18" t="s">
        <v>104</v>
      </c>
      <c r="C77" s="21">
        <v>28050</v>
      </c>
      <c r="D77" s="19">
        <v>28190</v>
      </c>
      <c r="E77" s="21">
        <f>D77-C77</f>
        <v>140</v>
      </c>
      <c r="F77" s="45" t="s">
        <v>106</v>
      </c>
      <c r="G77" s="20" t="s">
        <v>105</v>
      </c>
      <c r="H77" s="21">
        <f>E77*3/28</f>
        <v>15</v>
      </c>
      <c r="I77" s="22"/>
      <c r="J77" s="38"/>
    </row>
    <row r="78" spans="1:10" ht="18">
      <c r="A78" s="17"/>
      <c r="B78" s="18" t="s">
        <v>77</v>
      </c>
      <c r="C78" s="21"/>
      <c r="D78" s="19"/>
      <c r="E78" s="21">
        <f>+E77</f>
        <v>140</v>
      </c>
      <c r="F78" s="45" t="s">
        <v>108</v>
      </c>
      <c r="G78" s="20" t="s">
        <v>10</v>
      </c>
      <c r="H78" s="21">
        <f>E78*1</f>
        <v>140</v>
      </c>
      <c r="I78" s="22"/>
      <c r="J78" s="38"/>
    </row>
    <row r="79" spans="1:10" ht="18">
      <c r="A79" s="17"/>
      <c r="B79" s="18"/>
      <c r="C79" s="21">
        <v>28590</v>
      </c>
      <c r="D79" s="19">
        <v>28810</v>
      </c>
      <c r="E79" s="21">
        <f>D79-C79</f>
        <v>220</v>
      </c>
      <c r="F79" s="45" t="s">
        <v>25</v>
      </c>
      <c r="G79" s="20" t="s">
        <v>13</v>
      </c>
      <c r="H79" s="21">
        <f>E79*6</f>
        <v>1320</v>
      </c>
      <c r="I79" s="22"/>
      <c r="J79" s="38"/>
    </row>
    <row r="80" spans="1:10" ht="18">
      <c r="A80" s="17"/>
      <c r="B80" s="18"/>
      <c r="C80" s="21">
        <v>29690</v>
      </c>
      <c r="D80" s="19">
        <v>30020</v>
      </c>
      <c r="E80" s="21">
        <f>D80-C80</f>
        <v>330</v>
      </c>
      <c r="F80" s="45" t="s">
        <v>47</v>
      </c>
      <c r="G80" s="20" t="s">
        <v>16</v>
      </c>
      <c r="H80" s="21">
        <f>E80*4</f>
        <v>1320</v>
      </c>
      <c r="I80" s="22">
        <f>SUM(H77:H80)</f>
        <v>2795</v>
      </c>
      <c r="J80" s="38"/>
    </row>
    <row r="81" spans="1:10" ht="18">
      <c r="A81" s="17"/>
      <c r="B81" s="18"/>
      <c r="C81" s="21"/>
      <c r="D81" s="19"/>
      <c r="E81" s="21"/>
      <c r="F81" s="45"/>
      <c r="G81" s="24"/>
      <c r="H81" s="21"/>
      <c r="I81" s="22"/>
      <c r="J81" s="38"/>
    </row>
    <row r="82" spans="1:10" ht="18">
      <c r="A82" s="17">
        <v>19</v>
      </c>
      <c r="B82" s="18" t="s">
        <v>109</v>
      </c>
      <c r="C82" s="21">
        <v>25440</v>
      </c>
      <c r="D82" s="19">
        <v>25740</v>
      </c>
      <c r="E82" s="21">
        <f>D82-C82</f>
        <v>300</v>
      </c>
      <c r="F82" s="45" t="s">
        <v>111</v>
      </c>
      <c r="G82" s="20" t="s">
        <v>112</v>
      </c>
      <c r="H82" s="21">
        <f>E82*22/30</f>
        <v>220</v>
      </c>
      <c r="I82" s="22"/>
      <c r="J82" s="38"/>
    </row>
    <row r="83" spans="1:10" ht="18">
      <c r="A83" s="17"/>
      <c r="B83" s="18" t="s">
        <v>110</v>
      </c>
      <c r="C83" s="21"/>
      <c r="D83" s="19"/>
      <c r="E83" s="21">
        <f>E82</f>
        <v>300</v>
      </c>
      <c r="F83" s="45" t="s">
        <v>29</v>
      </c>
      <c r="G83" s="20" t="s">
        <v>15</v>
      </c>
      <c r="H83" s="21">
        <f>E83*5</f>
        <v>1500</v>
      </c>
      <c r="I83" s="22"/>
      <c r="J83" s="38"/>
    </row>
    <row r="84" spans="1:10" ht="18">
      <c r="A84" s="17"/>
      <c r="B84" s="18"/>
      <c r="C84" s="21">
        <v>26450</v>
      </c>
      <c r="D84" s="19">
        <v>26970</v>
      </c>
      <c r="E84" s="21">
        <f>D84-C84</f>
        <v>520</v>
      </c>
      <c r="F84" s="45" t="s">
        <v>47</v>
      </c>
      <c r="G84" s="20" t="s">
        <v>16</v>
      </c>
      <c r="H84" s="21">
        <f>E84*4</f>
        <v>2080</v>
      </c>
      <c r="I84" s="22">
        <f>SUM(H82:H84)</f>
        <v>3800</v>
      </c>
      <c r="J84" s="38"/>
    </row>
    <row r="85" spans="1:10" ht="18">
      <c r="A85" s="17"/>
      <c r="B85" s="18"/>
      <c r="C85" s="21"/>
      <c r="D85" s="19"/>
      <c r="E85" s="21"/>
      <c r="F85" s="45"/>
      <c r="G85" s="20"/>
      <c r="H85" s="21"/>
      <c r="I85" s="22"/>
      <c r="J85" s="38"/>
    </row>
    <row r="86" spans="1:10" ht="18">
      <c r="A86" s="17">
        <v>20</v>
      </c>
      <c r="B86" s="18" t="s">
        <v>113</v>
      </c>
      <c r="C86" s="21">
        <v>25930</v>
      </c>
      <c r="D86" s="19">
        <v>26350</v>
      </c>
      <c r="E86" s="21">
        <f>D86-C86</f>
        <v>420</v>
      </c>
      <c r="F86" s="45" t="s">
        <v>56</v>
      </c>
      <c r="G86" s="20" t="s">
        <v>57</v>
      </c>
      <c r="H86" s="21">
        <f>E86*28/31</f>
        <v>379.35483870967744</v>
      </c>
      <c r="I86" s="22"/>
      <c r="J86" s="38"/>
    </row>
    <row r="87" spans="1:10" ht="18">
      <c r="A87" s="17"/>
      <c r="B87" s="18" t="s">
        <v>114</v>
      </c>
      <c r="C87" s="21"/>
      <c r="D87" s="19"/>
      <c r="E87" s="21">
        <f>E86</f>
        <v>420</v>
      </c>
      <c r="F87" s="45" t="s">
        <v>52</v>
      </c>
      <c r="G87" s="20" t="s">
        <v>53</v>
      </c>
      <c r="H87" s="21">
        <f>E87*2</f>
        <v>840</v>
      </c>
      <c r="I87" s="22"/>
      <c r="J87" s="38"/>
    </row>
    <row r="88" spans="1:10" ht="18">
      <c r="A88" s="17"/>
      <c r="B88" s="18"/>
      <c r="C88" s="21">
        <v>26980</v>
      </c>
      <c r="D88" s="19">
        <v>27580</v>
      </c>
      <c r="E88" s="21">
        <f>D88-C88</f>
        <v>600</v>
      </c>
      <c r="F88" s="45" t="s">
        <v>47</v>
      </c>
      <c r="G88" s="20" t="s">
        <v>16</v>
      </c>
      <c r="H88" s="21">
        <f>E88*4</f>
        <v>2400</v>
      </c>
      <c r="I88" s="22">
        <f>SUM(H86:H88)</f>
        <v>3619.3548387096776</v>
      </c>
      <c r="J88" s="38"/>
    </row>
    <row r="89" spans="1:10" ht="18">
      <c r="A89" s="17"/>
      <c r="B89" s="18"/>
      <c r="C89" s="21"/>
      <c r="D89" s="19"/>
      <c r="E89" s="21"/>
      <c r="F89" s="45"/>
      <c r="G89" s="24"/>
      <c r="H89" s="21"/>
      <c r="I89" s="22"/>
      <c r="J89" s="38"/>
    </row>
    <row r="90" spans="1:10" ht="18">
      <c r="A90" s="17">
        <v>21</v>
      </c>
      <c r="B90" s="18" t="s">
        <v>115</v>
      </c>
      <c r="C90" s="21">
        <v>23940</v>
      </c>
      <c r="D90" s="19">
        <v>24510</v>
      </c>
      <c r="E90" s="21">
        <f>D90-C90</f>
        <v>570</v>
      </c>
      <c r="F90" s="45" t="s">
        <v>73</v>
      </c>
      <c r="G90" s="20" t="s">
        <v>74</v>
      </c>
      <c r="H90" s="21">
        <f>E90*27/31</f>
        <v>496.4516129032258</v>
      </c>
      <c r="I90" s="22"/>
      <c r="J90" s="38"/>
    </row>
    <row r="91" spans="1:10" ht="18">
      <c r="A91" s="17"/>
      <c r="B91" s="18" t="s">
        <v>116</v>
      </c>
      <c r="C91" s="21"/>
      <c r="D91" s="19"/>
      <c r="E91" s="21">
        <f>E90</f>
        <v>570</v>
      </c>
      <c r="F91" s="45" t="s">
        <v>52</v>
      </c>
      <c r="G91" s="20" t="s">
        <v>53</v>
      </c>
      <c r="H91" s="21">
        <f>E91*2</f>
        <v>1140</v>
      </c>
      <c r="I91" s="22"/>
      <c r="J91" s="38"/>
    </row>
    <row r="92" spans="1:10" ht="18">
      <c r="A92" s="17"/>
      <c r="B92" s="18"/>
      <c r="C92" s="21">
        <v>24930</v>
      </c>
      <c r="D92" s="19">
        <v>25740</v>
      </c>
      <c r="E92" s="21">
        <f>D92-C92</f>
        <v>810</v>
      </c>
      <c r="F92" s="45" t="s">
        <v>47</v>
      </c>
      <c r="G92" s="20" t="s">
        <v>16</v>
      </c>
      <c r="H92" s="21">
        <f>E92*4</f>
        <v>3240</v>
      </c>
      <c r="I92" s="22">
        <f>SUM(H90:H92)</f>
        <v>4876.451612903225</v>
      </c>
      <c r="J92" s="38"/>
    </row>
    <row r="93" spans="1:10" ht="18">
      <c r="A93" s="17"/>
      <c r="B93" s="18"/>
      <c r="C93" s="21"/>
      <c r="D93" s="19"/>
      <c r="E93" s="21"/>
      <c r="F93" s="45"/>
      <c r="G93" s="24"/>
      <c r="H93" s="21"/>
      <c r="I93" s="22"/>
      <c r="J93" s="38"/>
    </row>
    <row r="94" spans="1:10" ht="18">
      <c r="A94" s="17">
        <v>22</v>
      </c>
      <c r="B94" s="26" t="s">
        <v>117</v>
      </c>
      <c r="C94" s="21">
        <v>25930</v>
      </c>
      <c r="D94" s="19">
        <v>26350</v>
      </c>
      <c r="E94" s="21">
        <f>D94-C94</f>
        <v>420</v>
      </c>
      <c r="F94" s="45" t="s">
        <v>118</v>
      </c>
      <c r="G94" s="20" t="s">
        <v>42</v>
      </c>
      <c r="H94" s="21">
        <f>E94*10/31</f>
        <v>135.48387096774192</v>
      </c>
      <c r="I94" s="22"/>
      <c r="J94" s="38"/>
    </row>
    <row r="95" spans="1:10" ht="18">
      <c r="A95" s="17"/>
      <c r="B95" s="18" t="s">
        <v>77</v>
      </c>
      <c r="C95" s="21"/>
      <c r="D95" s="19"/>
      <c r="E95" s="21">
        <f>+E94</f>
        <v>420</v>
      </c>
      <c r="F95" s="45" t="s">
        <v>97</v>
      </c>
      <c r="G95" s="20" t="s">
        <v>53</v>
      </c>
      <c r="H95" s="21">
        <f>E95*2</f>
        <v>840</v>
      </c>
      <c r="I95" s="22"/>
      <c r="J95" s="38"/>
    </row>
    <row r="96" spans="1:10" ht="18">
      <c r="A96" s="17"/>
      <c r="B96" s="18"/>
      <c r="C96" s="21">
        <v>26450</v>
      </c>
      <c r="D96" s="19">
        <v>26970</v>
      </c>
      <c r="E96" s="21">
        <f>D96-C96</f>
        <v>520</v>
      </c>
      <c r="F96" s="45" t="s">
        <v>25</v>
      </c>
      <c r="G96" s="20" t="s">
        <v>13</v>
      </c>
      <c r="H96" s="21">
        <f>E96*6</f>
        <v>3120</v>
      </c>
      <c r="I96" s="22"/>
      <c r="J96" s="38"/>
    </row>
    <row r="97" spans="1:10" ht="18">
      <c r="A97" s="17"/>
      <c r="B97" s="18"/>
      <c r="C97" s="21">
        <v>27500</v>
      </c>
      <c r="D97" s="19">
        <v>28190</v>
      </c>
      <c r="E97" s="21">
        <f>D97-C97</f>
        <v>690</v>
      </c>
      <c r="F97" s="45" t="s">
        <v>47</v>
      </c>
      <c r="G97" s="20" t="s">
        <v>16</v>
      </c>
      <c r="H97" s="21">
        <f>E97*4</f>
        <v>2760</v>
      </c>
      <c r="I97" s="22">
        <f>SUM(H94:H97)</f>
        <v>6855.483870967742</v>
      </c>
      <c r="J97" s="38"/>
    </row>
    <row r="98" spans="1:10" ht="18">
      <c r="A98" s="17"/>
      <c r="B98" s="18"/>
      <c r="C98" s="21"/>
      <c r="D98" s="19"/>
      <c r="E98" s="21"/>
      <c r="F98" s="45"/>
      <c r="G98" s="24"/>
      <c r="H98" s="21"/>
      <c r="I98" s="22"/>
      <c r="J98" s="38"/>
    </row>
    <row r="99" spans="1:10" ht="18">
      <c r="A99" s="17">
        <v>23</v>
      </c>
      <c r="B99" s="18" t="s">
        <v>119</v>
      </c>
      <c r="C99" s="21">
        <v>25930</v>
      </c>
      <c r="D99" s="19">
        <v>26350</v>
      </c>
      <c r="E99" s="21">
        <f>D99-C99</f>
        <v>420</v>
      </c>
      <c r="F99" s="45" t="s">
        <v>31</v>
      </c>
      <c r="G99" s="20" t="s">
        <v>14</v>
      </c>
      <c r="H99" s="21">
        <f>E99*6/30</f>
        <v>84</v>
      </c>
      <c r="I99" s="22"/>
      <c r="J99" s="38"/>
    </row>
    <row r="100" spans="1:10" ht="18">
      <c r="A100" s="17"/>
      <c r="B100" s="18" t="s">
        <v>77</v>
      </c>
      <c r="C100" s="21"/>
      <c r="D100" s="19"/>
      <c r="E100" s="21">
        <f>+E99</f>
        <v>420</v>
      </c>
      <c r="F100" s="45" t="s">
        <v>29</v>
      </c>
      <c r="G100" s="20" t="s">
        <v>15</v>
      </c>
      <c r="H100" s="21">
        <f>E100*5</f>
        <v>2100</v>
      </c>
      <c r="I100" s="22"/>
      <c r="J100" s="38"/>
    </row>
    <row r="101" spans="1:10" ht="18">
      <c r="A101" s="17"/>
      <c r="B101" s="18"/>
      <c r="C101" s="21">
        <v>26980</v>
      </c>
      <c r="D101" s="19">
        <v>27580</v>
      </c>
      <c r="E101" s="21">
        <f>D101-C101</f>
        <v>600</v>
      </c>
      <c r="F101" s="45" t="s">
        <v>47</v>
      </c>
      <c r="G101" s="20" t="s">
        <v>16</v>
      </c>
      <c r="H101" s="21">
        <f>E101*4</f>
        <v>2400</v>
      </c>
      <c r="I101" s="22">
        <f>SUM(H99:H101)</f>
        <v>4584</v>
      </c>
      <c r="J101" s="38"/>
    </row>
    <row r="102" spans="1:11" ht="18">
      <c r="A102" s="17"/>
      <c r="B102" s="18"/>
      <c r="C102" s="21"/>
      <c r="D102" s="19"/>
      <c r="E102" s="21"/>
      <c r="F102" s="45"/>
      <c r="G102" s="24"/>
      <c r="H102" s="21"/>
      <c r="I102" s="22"/>
      <c r="J102" s="38"/>
      <c r="K102" s="47"/>
    </row>
    <row r="103" spans="1:10" ht="18">
      <c r="A103" s="17">
        <v>24</v>
      </c>
      <c r="B103" s="26" t="s">
        <v>120</v>
      </c>
      <c r="C103" s="21">
        <v>26980</v>
      </c>
      <c r="D103" s="19">
        <v>27580</v>
      </c>
      <c r="E103" s="21">
        <f>D103-C103</f>
        <v>600</v>
      </c>
      <c r="F103" s="45" t="s">
        <v>34</v>
      </c>
      <c r="G103" s="20" t="s">
        <v>17</v>
      </c>
      <c r="H103" s="21">
        <f>E103*14/31</f>
        <v>270.96774193548384</v>
      </c>
      <c r="I103" s="22"/>
      <c r="J103" s="38"/>
    </row>
    <row r="104" spans="1:10" ht="18">
      <c r="A104" s="17"/>
      <c r="B104" s="18" t="s">
        <v>121</v>
      </c>
      <c r="C104" s="21"/>
      <c r="D104" s="19"/>
      <c r="E104" s="21">
        <f>+E103</f>
        <v>600</v>
      </c>
      <c r="F104" s="45" t="s">
        <v>33</v>
      </c>
      <c r="G104" s="20" t="s">
        <v>16</v>
      </c>
      <c r="H104" s="21">
        <f>E104*4</f>
        <v>2400</v>
      </c>
      <c r="I104" s="22"/>
      <c r="J104" s="38"/>
    </row>
    <row r="105" spans="1:10" ht="18">
      <c r="A105" s="17"/>
      <c r="B105" s="18"/>
      <c r="C105" s="21">
        <v>28050</v>
      </c>
      <c r="D105" s="19">
        <v>28810</v>
      </c>
      <c r="E105" s="21">
        <f>D105-C105</f>
        <v>760</v>
      </c>
      <c r="F105" s="45" t="s">
        <v>47</v>
      </c>
      <c r="G105" s="20" t="s">
        <v>16</v>
      </c>
      <c r="H105" s="21">
        <f>E105*4</f>
        <v>3040</v>
      </c>
      <c r="I105" s="22">
        <f>SUM(H103:H105)</f>
        <v>5710.967741935484</v>
      </c>
      <c r="J105" s="38"/>
    </row>
    <row r="106" spans="1:10" ht="18">
      <c r="A106" s="17"/>
      <c r="B106" s="18"/>
      <c r="C106" s="21"/>
      <c r="D106" s="19"/>
      <c r="E106" s="21"/>
      <c r="F106" s="45"/>
      <c r="G106" s="24"/>
      <c r="H106" s="21"/>
      <c r="I106" s="22"/>
      <c r="J106" s="38"/>
    </row>
    <row r="107" spans="1:10" ht="18">
      <c r="A107" s="17">
        <v>25</v>
      </c>
      <c r="B107" s="18" t="s">
        <v>122</v>
      </c>
      <c r="C107" s="21">
        <v>24930</v>
      </c>
      <c r="D107" s="19">
        <v>25140</v>
      </c>
      <c r="E107" s="21">
        <f>D107-C107</f>
        <v>210</v>
      </c>
      <c r="F107" s="45" t="s">
        <v>34</v>
      </c>
      <c r="G107" s="20" t="s">
        <v>17</v>
      </c>
      <c r="H107" s="21">
        <f>E107*14/31</f>
        <v>94.83870967741936</v>
      </c>
      <c r="I107" s="22"/>
      <c r="J107" s="38"/>
    </row>
    <row r="108" spans="1:10" ht="18">
      <c r="A108" s="17"/>
      <c r="B108" s="18" t="s">
        <v>123</v>
      </c>
      <c r="C108" s="21"/>
      <c r="D108" s="19"/>
      <c r="E108" s="21">
        <f>+E107</f>
        <v>210</v>
      </c>
      <c r="F108" s="45" t="s">
        <v>33</v>
      </c>
      <c r="G108" s="20" t="s">
        <v>16</v>
      </c>
      <c r="H108" s="21">
        <f>E108*4</f>
        <v>840</v>
      </c>
      <c r="I108" s="22"/>
      <c r="J108" s="38"/>
    </row>
    <row r="109" spans="1:10" ht="18">
      <c r="A109" s="17"/>
      <c r="B109" s="18"/>
      <c r="C109" s="21">
        <v>25440</v>
      </c>
      <c r="D109" s="19">
        <v>26350</v>
      </c>
      <c r="E109" s="21">
        <f>D109-C109</f>
        <v>910</v>
      </c>
      <c r="F109" s="45" t="s">
        <v>47</v>
      </c>
      <c r="G109" s="20" t="s">
        <v>16</v>
      </c>
      <c r="H109" s="21">
        <f>E109*4</f>
        <v>3640</v>
      </c>
      <c r="I109" s="22">
        <f>SUM(H107:H109)</f>
        <v>4574.8387096774195</v>
      </c>
      <c r="J109" s="38"/>
    </row>
    <row r="110" spans="1:10" ht="18">
      <c r="A110" s="17"/>
      <c r="B110" s="18"/>
      <c r="C110" s="21"/>
      <c r="D110" s="19"/>
      <c r="E110" s="21"/>
      <c r="F110" s="45"/>
      <c r="G110" s="24"/>
      <c r="H110" s="21"/>
      <c r="I110" s="22"/>
      <c r="J110" s="38"/>
    </row>
    <row r="111" spans="1:10" ht="18">
      <c r="A111" s="17">
        <v>26</v>
      </c>
      <c r="B111" s="18" t="s">
        <v>124</v>
      </c>
      <c r="C111" s="21">
        <v>27500</v>
      </c>
      <c r="D111" s="19">
        <v>27580</v>
      </c>
      <c r="E111" s="21">
        <f>D111-C111</f>
        <v>80</v>
      </c>
      <c r="F111" s="45" t="s">
        <v>125</v>
      </c>
      <c r="G111" s="20" t="s">
        <v>21</v>
      </c>
      <c r="H111" s="21">
        <f>E111*5/30</f>
        <v>13.333333333333334</v>
      </c>
      <c r="I111" s="22"/>
      <c r="J111" s="38"/>
    </row>
    <row r="112" spans="1:10" ht="18">
      <c r="A112" s="17"/>
      <c r="B112" s="18" t="s">
        <v>49</v>
      </c>
      <c r="C112" s="21"/>
      <c r="D112" s="19"/>
      <c r="E112" s="21">
        <f>+E111</f>
        <v>80</v>
      </c>
      <c r="F112" s="45" t="s">
        <v>126</v>
      </c>
      <c r="G112" s="20" t="s">
        <v>12</v>
      </c>
      <c r="H112" s="21">
        <f>E112*3</f>
        <v>240</v>
      </c>
      <c r="I112" s="22"/>
      <c r="J112" s="38"/>
    </row>
    <row r="113" spans="1:10" ht="18">
      <c r="A113" s="17"/>
      <c r="B113" s="18"/>
      <c r="C113" s="21">
        <v>28590</v>
      </c>
      <c r="D113" s="19">
        <v>28810</v>
      </c>
      <c r="E113" s="21">
        <f>D113-C113</f>
        <v>220</v>
      </c>
      <c r="F113" s="45" t="s">
        <v>47</v>
      </c>
      <c r="G113" s="20" t="s">
        <v>16</v>
      </c>
      <c r="H113" s="21">
        <f>E113*4</f>
        <v>880</v>
      </c>
      <c r="I113" s="22">
        <f>SUM(H111:H113)</f>
        <v>1133.3333333333333</v>
      </c>
      <c r="J113" s="38"/>
    </row>
    <row r="114" spans="1:10" ht="18">
      <c r="A114" s="17"/>
      <c r="B114" s="18"/>
      <c r="C114" s="21"/>
      <c r="D114" s="19"/>
      <c r="E114" s="21"/>
      <c r="F114" s="45"/>
      <c r="G114" s="24"/>
      <c r="H114" s="21"/>
      <c r="I114" s="22"/>
      <c r="J114" s="38"/>
    </row>
    <row r="115" spans="1:10" ht="18">
      <c r="A115" s="17">
        <v>27</v>
      </c>
      <c r="B115" s="18" t="s">
        <v>127</v>
      </c>
      <c r="C115" s="21">
        <v>26980</v>
      </c>
      <c r="D115" s="19">
        <v>27580</v>
      </c>
      <c r="E115" s="21">
        <f>D115-C115</f>
        <v>600</v>
      </c>
      <c r="F115" s="45" t="s">
        <v>73</v>
      </c>
      <c r="G115" s="20" t="s">
        <v>74</v>
      </c>
      <c r="H115" s="21">
        <f>E115*27/31</f>
        <v>522.5806451612904</v>
      </c>
      <c r="I115" s="22"/>
      <c r="J115" s="38"/>
    </row>
    <row r="116" spans="1:10" ht="18">
      <c r="A116" s="17"/>
      <c r="B116" s="18" t="s">
        <v>128</v>
      </c>
      <c r="C116" s="21"/>
      <c r="D116" s="19"/>
      <c r="E116" s="21">
        <f>+E115</f>
        <v>600</v>
      </c>
      <c r="F116" s="45" t="s">
        <v>52</v>
      </c>
      <c r="G116" s="20" t="s">
        <v>53</v>
      </c>
      <c r="H116" s="21">
        <f>E116*2</f>
        <v>1200</v>
      </c>
      <c r="I116" s="22"/>
      <c r="J116" s="38"/>
    </row>
    <row r="117" spans="1:10" ht="18">
      <c r="A117" s="17"/>
      <c r="B117" s="18"/>
      <c r="C117" s="21">
        <v>28050</v>
      </c>
      <c r="D117" s="19">
        <v>28810</v>
      </c>
      <c r="E117" s="21">
        <f>D117-C117</f>
        <v>760</v>
      </c>
      <c r="F117" s="45" t="s">
        <v>47</v>
      </c>
      <c r="G117" s="20" t="s">
        <v>16</v>
      </c>
      <c r="H117" s="21">
        <f>E117*4</f>
        <v>3040</v>
      </c>
      <c r="I117" s="22">
        <f>SUM(H115:H117)</f>
        <v>4762.58064516129</v>
      </c>
      <c r="J117" s="38"/>
    </row>
    <row r="118" spans="1:10" ht="18">
      <c r="A118" s="17"/>
      <c r="B118" s="18"/>
      <c r="C118" s="21"/>
      <c r="D118" s="19"/>
      <c r="E118" s="21"/>
      <c r="F118" s="45"/>
      <c r="G118" s="24"/>
      <c r="H118" s="21"/>
      <c r="I118" s="22"/>
      <c r="J118" s="38"/>
    </row>
    <row r="119" spans="1:10" ht="18">
      <c r="A119" s="17">
        <v>28</v>
      </c>
      <c r="B119" s="18" t="s">
        <v>129</v>
      </c>
      <c r="C119" s="21">
        <v>30280</v>
      </c>
      <c r="D119" s="19">
        <v>30620</v>
      </c>
      <c r="E119" s="21">
        <f>D119-C119</f>
        <v>340</v>
      </c>
      <c r="F119" s="45" t="s">
        <v>131</v>
      </c>
      <c r="G119" s="20" t="s">
        <v>17</v>
      </c>
      <c r="H119" s="21">
        <f>E119*14/28</f>
        <v>170</v>
      </c>
      <c r="I119" s="22"/>
      <c r="J119" s="38"/>
    </row>
    <row r="120" spans="1:10" ht="18">
      <c r="A120" s="17"/>
      <c r="B120" s="18" t="s">
        <v>130</v>
      </c>
      <c r="C120" s="21"/>
      <c r="D120" s="19"/>
      <c r="E120" s="21">
        <f>+E119</f>
        <v>340</v>
      </c>
      <c r="F120" s="45" t="s">
        <v>107</v>
      </c>
      <c r="G120" s="20" t="s">
        <v>10</v>
      </c>
      <c r="H120" s="21">
        <f>E120*1</f>
        <v>340</v>
      </c>
      <c r="I120" s="22"/>
      <c r="J120" s="38"/>
    </row>
    <row r="121" spans="1:10" ht="18">
      <c r="A121" s="17"/>
      <c r="B121" s="18"/>
      <c r="C121" s="21">
        <v>30850</v>
      </c>
      <c r="D121" s="19">
        <v>31250</v>
      </c>
      <c r="E121" s="21">
        <f>D121-C121</f>
        <v>400</v>
      </c>
      <c r="F121" s="45" t="s">
        <v>25</v>
      </c>
      <c r="G121" s="20" t="s">
        <v>13</v>
      </c>
      <c r="H121" s="21">
        <f>E121*6</f>
        <v>2400</v>
      </c>
      <c r="I121" s="22"/>
      <c r="J121" s="38"/>
    </row>
    <row r="122" spans="1:10" ht="18">
      <c r="A122" s="17"/>
      <c r="B122" s="18"/>
      <c r="C122" s="21">
        <v>32650</v>
      </c>
      <c r="D122" s="19">
        <v>33140</v>
      </c>
      <c r="E122" s="21">
        <f>D122-C122</f>
        <v>490</v>
      </c>
      <c r="F122" s="45" t="s">
        <v>47</v>
      </c>
      <c r="G122" s="20" t="s">
        <v>16</v>
      </c>
      <c r="H122" s="21">
        <f>E122*4</f>
        <v>1960</v>
      </c>
      <c r="I122" s="22">
        <f>SUM(H119:H122)</f>
        <v>4870</v>
      </c>
      <c r="J122" s="38"/>
    </row>
    <row r="123" spans="1:10" ht="18">
      <c r="A123" s="17"/>
      <c r="B123" s="18"/>
      <c r="C123" s="21"/>
      <c r="D123" s="19"/>
      <c r="E123" s="21"/>
      <c r="F123" s="45"/>
      <c r="G123" s="24"/>
      <c r="H123" s="21"/>
      <c r="I123" s="22"/>
      <c r="J123" s="38"/>
    </row>
    <row r="124" spans="1:10" ht="18">
      <c r="A124" s="17">
        <v>29</v>
      </c>
      <c r="B124" s="18" t="s">
        <v>132</v>
      </c>
      <c r="C124" s="21">
        <v>28050</v>
      </c>
      <c r="D124" s="19">
        <v>28190</v>
      </c>
      <c r="E124" s="21">
        <f>D124-C124</f>
        <v>140</v>
      </c>
      <c r="F124" s="45" t="s">
        <v>133</v>
      </c>
      <c r="G124" s="20" t="s">
        <v>134</v>
      </c>
      <c r="H124" s="21">
        <f>E124*20/30</f>
        <v>93.33333333333333</v>
      </c>
      <c r="I124" s="22"/>
      <c r="J124" s="38"/>
    </row>
    <row r="125" spans="1:10" ht="18">
      <c r="A125" s="17"/>
      <c r="B125" s="18" t="s">
        <v>77</v>
      </c>
      <c r="C125" s="21"/>
      <c r="D125" s="19"/>
      <c r="E125" s="21">
        <f>+E124</f>
        <v>140</v>
      </c>
      <c r="F125" s="45" t="s">
        <v>126</v>
      </c>
      <c r="G125" s="20" t="s">
        <v>12</v>
      </c>
      <c r="H125" s="21">
        <f>E125*3</f>
        <v>420</v>
      </c>
      <c r="I125" s="22"/>
      <c r="J125" s="38"/>
    </row>
    <row r="126" spans="1:10" ht="18">
      <c r="A126" s="17"/>
      <c r="B126" s="18"/>
      <c r="C126" s="21">
        <v>29140</v>
      </c>
      <c r="D126" s="19">
        <v>29420</v>
      </c>
      <c r="E126" s="21">
        <f>D126-C126</f>
        <v>280</v>
      </c>
      <c r="F126" s="45" t="s">
        <v>47</v>
      </c>
      <c r="G126" s="20" t="s">
        <v>16</v>
      </c>
      <c r="H126" s="21">
        <f>E126*4</f>
        <v>1120</v>
      </c>
      <c r="I126" s="22">
        <f>SUM(H124:H126)</f>
        <v>1633.3333333333335</v>
      </c>
      <c r="J126" s="38"/>
    </row>
    <row r="127" spans="1:10" ht="18">
      <c r="A127" s="17"/>
      <c r="B127" s="18"/>
      <c r="C127" s="21"/>
      <c r="D127" s="19"/>
      <c r="E127" s="21"/>
      <c r="F127" s="45"/>
      <c r="G127" s="20"/>
      <c r="H127" s="21"/>
      <c r="I127" s="22"/>
      <c r="J127" s="38"/>
    </row>
    <row r="128" spans="1:10" ht="18">
      <c r="A128" s="17">
        <v>30</v>
      </c>
      <c r="B128" s="18" t="s">
        <v>135</v>
      </c>
      <c r="C128" s="21">
        <v>25930</v>
      </c>
      <c r="D128" s="19">
        <v>26350</v>
      </c>
      <c r="E128" s="21">
        <f>D128-C128</f>
        <v>420</v>
      </c>
      <c r="F128" s="45" t="s">
        <v>136</v>
      </c>
      <c r="G128" s="20" t="s">
        <v>105</v>
      </c>
      <c r="H128" s="21">
        <f>E128*3/31</f>
        <v>40.645161290322584</v>
      </c>
      <c r="I128" s="22"/>
      <c r="J128" s="38"/>
    </row>
    <row r="129" spans="1:10" ht="18">
      <c r="A129" s="17"/>
      <c r="B129" s="18" t="s">
        <v>23</v>
      </c>
      <c r="C129" s="21"/>
      <c r="D129" s="19"/>
      <c r="E129" s="21">
        <f>+E128</f>
        <v>420</v>
      </c>
      <c r="F129" s="45" t="s">
        <v>137</v>
      </c>
      <c r="G129" s="20" t="s">
        <v>12</v>
      </c>
      <c r="H129" s="21">
        <f>E129*3</f>
        <v>1260</v>
      </c>
      <c r="I129" s="22"/>
      <c r="J129" s="38"/>
    </row>
    <row r="130" spans="1:10" ht="18">
      <c r="A130" s="17"/>
      <c r="B130" s="18"/>
      <c r="C130" s="21">
        <v>26450</v>
      </c>
      <c r="D130" s="19">
        <v>26970</v>
      </c>
      <c r="E130" s="21">
        <f>D130-C130</f>
        <v>520</v>
      </c>
      <c r="F130" s="45" t="s">
        <v>25</v>
      </c>
      <c r="G130" s="20" t="s">
        <v>13</v>
      </c>
      <c r="H130" s="21">
        <f>E130*6</f>
        <v>3120</v>
      </c>
      <c r="I130" s="22"/>
      <c r="J130" s="38"/>
    </row>
    <row r="131" spans="1:10" ht="18">
      <c r="A131" s="17"/>
      <c r="B131" s="18"/>
      <c r="C131" s="21">
        <v>27500</v>
      </c>
      <c r="D131" s="19">
        <v>28190</v>
      </c>
      <c r="E131" s="21">
        <f>D131-C131</f>
        <v>690</v>
      </c>
      <c r="F131" s="45" t="s">
        <v>47</v>
      </c>
      <c r="G131" s="20" t="s">
        <v>16</v>
      </c>
      <c r="H131" s="21">
        <f>E131*4</f>
        <v>2760</v>
      </c>
      <c r="I131" s="22">
        <f>SUM(H128:H131)</f>
        <v>7180.645161290323</v>
      </c>
      <c r="J131" s="38"/>
    </row>
    <row r="132" spans="1:10" ht="18">
      <c r="A132" s="17"/>
      <c r="B132" s="18"/>
      <c r="C132" s="21"/>
      <c r="D132" s="19"/>
      <c r="E132" s="21"/>
      <c r="F132" s="45"/>
      <c r="G132" s="24"/>
      <c r="H132" s="21"/>
      <c r="I132" s="22"/>
      <c r="J132" s="38"/>
    </row>
    <row r="133" spans="1:10" ht="18">
      <c r="A133" s="17">
        <v>31</v>
      </c>
      <c r="B133" s="18" t="s">
        <v>138</v>
      </c>
      <c r="C133" s="21">
        <v>25440</v>
      </c>
      <c r="D133" s="19">
        <v>25740</v>
      </c>
      <c r="E133" s="21">
        <f>D133-C133</f>
        <v>300</v>
      </c>
      <c r="F133" s="45" t="s">
        <v>140</v>
      </c>
      <c r="G133" s="20" t="s">
        <v>134</v>
      </c>
      <c r="H133" s="21">
        <f>E133*20/30</f>
        <v>200</v>
      </c>
      <c r="I133" s="22"/>
      <c r="J133" s="38"/>
    </row>
    <row r="134" spans="1:10" ht="18">
      <c r="A134" s="17"/>
      <c r="B134" s="18" t="s">
        <v>139</v>
      </c>
      <c r="C134" s="21"/>
      <c r="D134" s="19"/>
      <c r="E134" s="21">
        <f>+E133</f>
        <v>300</v>
      </c>
      <c r="F134" s="45" t="s">
        <v>29</v>
      </c>
      <c r="G134" s="20" t="s">
        <v>15</v>
      </c>
      <c r="H134" s="21">
        <f>E134*5</f>
        <v>1500</v>
      </c>
      <c r="I134" s="22"/>
      <c r="J134" s="38"/>
    </row>
    <row r="135" spans="1:10" ht="18">
      <c r="A135" s="17"/>
      <c r="B135" s="18"/>
      <c r="C135" s="21">
        <v>26450</v>
      </c>
      <c r="D135" s="19">
        <v>26970</v>
      </c>
      <c r="E135" s="21">
        <f>D135-C135</f>
        <v>520</v>
      </c>
      <c r="F135" s="45" t="s">
        <v>47</v>
      </c>
      <c r="G135" s="20" t="s">
        <v>16</v>
      </c>
      <c r="H135" s="21">
        <f>E135*4</f>
        <v>2080</v>
      </c>
      <c r="I135" s="22">
        <f>SUM(H133:H135)</f>
        <v>3780</v>
      </c>
      <c r="J135" s="38"/>
    </row>
    <row r="136" spans="1:10" ht="18">
      <c r="A136" s="17"/>
      <c r="B136" s="18"/>
      <c r="C136" s="21"/>
      <c r="D136" s="19"/>
      <c r="E136" s="21"/>
      <c r="F136" s="45"/>
      <c r="G136" s="24"/>
      <c r="H136" s="21"/>
      <c r="I136" s="22"/>
      <c r="J136" s="38"/>
    </row>
    <row r="137" spans="1:10" ht="18">
      <c r="A137" s="17">
        <v>32</v>
      </c>
      <c r="B137" s="18" t="s">
        <v>141</v>
      </c>
      <c r="C137" s="21">
        <v>29140</v>
      </c>
      <c r="D137" s="19">
        <v>29420</v>
      </c>
      <c r="E137" s="21">
        <f>D137-C137</f>
        <v>280</v>
      </c>
      <c r="F137" s="45" t="s">
        <v>143</v>
      </c>
      <c r="G137" s="20" t="s">
        <v>28</v>
      </c>
      <c r="H137" s="21">
        <f>E137*29/31</f>
        <v>261.93548387096774</v>
      </c>
      <c r="I137" s="22"/>
      <c r="J137" s="38"/>
    </row>
    <row r="138" spans="1:10" ht="18">
      <c r="A138" s="17" t="s">
        <v>142</v>
      </c>
      <c r="B138" s="18" t="s">
        <v>99</v>
      </c>
      <c r="C138" s="21"/>
      <c r="D138" s="19"/>
      <c r="E138" s="21">
        <f>+E137</f>
        <v>280</v>
      </c>
      <c r="F138" s="45" t="s">
        <v>52</v>
      </c>
      <c r="G138" s="20" t="s">
        <v>53</v>
      </c>
      <c r="H138" s="21">
        <f>E138*2</f>
        <v>560</v>
      </c>
      <c r="I138" s="22"/>
      <c r="J138" s="38"/>
    </row>
    <row r="139" spans="1:10" ht="18">
      <c r="A139" s="17"/>
      <c r="B139" s="18"/>
      <c r="C139" s="21">
        <v>30280</v>
      </c>
      <c r="D139" s="19">
        <v>30620</v>
      </c>
      <c r="E139" s="21">
        <f>D139-C139</f>
        <v>340</v>
      </c>
      <c r="F139" s="45" t="s">
        <v>47</v>
      </c>
      <c r="G139" s="20" t="s">
        <v>16</v>
      </c>
      <c r="H139" s="21">
        <f>E139*4</f>
        <v>1360</v>
      </c>
      <c r="I139" s="22">
        <f>SUM(H137:H139)</f>
        <v>2181.935483870968</v>
      </c>
      <c r="J139" s="38"/>
    </row>
    <row r="140" spans="1:10" ht="18">
      <c r="A140" s="17"/>
      <c r="B140" s="18"/>
      <c r="C140" s="21"/>
      <c r="D140" s="19"/>
      <c r="E140" s="21"/>
      <c r="F140" s="45"/>
      <c r="G140" s="24"/>
      <c r="H140" s="21"/>
      <c r="I140" s="22"/>
      <c r="J140" s="38"/>
    </row>
    <row r="141" spans="1:10" ht="18">
      <c r="A141" s="17">
        <v>33</v>
      </c>
      <c r="B141" s="18" t="s">
        <v>144</v>
      </c>
      <c r="C141" s="21">
        <v>27500</v>
      </c>
      <c r="D141" s="19">
        <v>27580</v>
      </c>
      <c r="E141" s="21">
        <f>D141-C141</f>
        <v>80</v>
      </c>
      <c r="F141" s="45" t="s">
        <v>143</v>
      </c>
      <c r="G141" s="20" t="s">
        <v>28</v>
      </c>
      <c r="H141" s="21">
        <f>E141*29/31</f>
        <v>74.83870967741936</v>
      </c>
      <c r="I141" s="22"/>
      <c r="J141" s="38"/>
    </row>
    <row r="142" spans="1:10" ht="18">
      <c r="A142" s="17"/>
      <c r="B142" s="18" t="s">
        <v>145</v>
      </c>
      <c r="C142" s="21"/>
      <c r="D142" s="19"/>
      <c r="E142" s="21">
        <f>+E141</f>
        <v>80</v>
      </c>
      <c r="F142" s="45" t="s">
        <v>52</v>
      </c>
      <c r="G142" s="20" t="s">
        <v>53</v>
      </c>
      <c r="H142" s="21">
        <f>E142*2</f>
        <v>160</v>
      </c>
      <c r="I142" s="22"/>
      <c r="J142" s="38"/>
    </row>
    <row r="143" spans="1:10" ht="18">
      <c r="A143" s="17"/>
      <c r="B143" s="18"/>
      <c r="C143" s="21">
        <v>28590</v>
      </c>
      <c r="D143" s="19">
        <v>28810</v>
      </c>
      <c r="E143" s="21">
        <f>D143-C143</f>
        <v>220</v>
      </c>
      <c r="F143" s="45" t="s">
        <v>47</v>
      </c>
      <c r="G143" s="20" t="s">
        <v>16</v>
      </c>
      <c r="H143" s="21">
        <f>E143*4</f>
        <v>880</v>
      </c>
      <c r="I143" s="22">
        <f>SUM(H141:H143)</f>
        <v>1114.8387096774193</v>
      </c>
      <c r="J143" s="38"/>
    </row>
    <row r="144" spans="1:10" ht="18">
      <c r="A144" s="17"/>
      <c r="B144" s="18"/>
      <c r="C144" s="21"/>
      <c r="D144" s="19"/>
      <c r="E144" s="21"/>
      <c r="F144" s="45"/>
      <c r="G144" s="24"/>
      <c r="H144" s="21"/>
      <c r="I144" s="22"/>
      <c r="J144" s="38"/>
    </row>
    <row r="145" spans="1:10" ht="18">
      <c r="A145" s="17">
        <v>34</v>
      </c>
      <c r="B145" s="18" t="s">
        <v>146</v>
      </c>
      <c r="C145" s="21">
        <v>28050</v>
      </c>
      <c r="D145" s="19">
        <v>28190</v>
      </c>
      <c r="E145" s="21">
        <f>D145-C145</f>
        <v>140</v>
      </c>
      <c r="F145" s="45" t="s">
        <v>56</v>
      </c>
      <c r="G145" s="20" t="s">
        <v>57</v>
      </c>
      <c r="H145" s="21">
        <f>E145*28/31</f>
        <v>126.45161290322581</v>
      </c>
      <c r="I145" s="22"/>
      <c r="J145" s="38"/>
    </row>
    <row r="146" spans="1:10" ht="18">
      <c r="A146" s="17"/>
      <c r="B146" s="18" t="s">
        <v>147</v>
      </c>
      <c r="C146" s="21"/>
      <c r="D146" s="19"/>
      <c r="E146" s="21">
        <f>+E145</f>
        <v>140</v>
      </c>
      <c r="F146" s="45" t="s">
        <v>52</v>
      </c>
      <c r="G146" s="20" t="s">
        <v>53</v>
      </c>
      <c r="H146" s="21">
        <f>E146*2</f>
        <v>280</v>
      </c>
      <c r="I146" s="22"/>
      <c r="J146" s="38"/>
    </row>
    <row r="147" spans="1:10" ht="18">
      <c r="A147" s="17"/>
      <c r="B147" s="18"/>
      <c r="C147" s="21">
        <v>29140</v>
      </c>
      <c r="D147" s="19">
        <v>29420</v>
      </c>
      <c r="E147" s="21">
        <f>D147-C147</f>
        <v>280</v>
      </c>
      <c r="F147" s="45" t="s">
        <v>47</v>
      </c>
      <c r="G147" s="20" t="s">
        <v>16</v>
      </c>
      <c r="H147" s="21">
        <f>E147*4</f>
        <v>1120</v>
      </c>
      <c r="I147" s="22">
        <f>SUM(H145:H147)</f>
        <v>1526.4516129032259</v>
      </c>
      <c r="J147" s="38"/>
    </row>
    <row r="148" spans="1:10" ht="18">
      <c r="A148" s="17"/>
      <c r="B148" s="18"/>
      <c r="C148" s="21"/>
      <c r="D148" s="19"/>
      <c r="E148" s="21"/>
      <c r="F148" s="45"/>
      <c r="G148" s="24"/>
      <c r="H148" s="21"/>
      <c r="I148" s="22"/>
      <c r="J148" s="38"/>
    </row>
    <row r="149" spans="1:10" ht="18">
      <c r="A149" s="17">
        <v>35</v>
      </c>
      <c r="B149" s="18" t="s">
        <v>148</v>
      </c>
      <c r="C149" s="21">
        <v>28590</v>
      </c>
      <c r="D149" s="19">
        <v>28810</v>
      </c>
      <c r="E149" s="21">
        <f>D149-C149</f>
        <v>220</v>
      </c>
      <c r="F149" s="45" t="s">
        <v>150</v>
      </c>
      <c r="G149" s="20" t="s">
        <v>14</v>
      </c>
      <c r="H149" s="21">
        <f>E149*6/28</f>
        <v>47.142857142857146</v>
      </c>
      <c r="I149" s="22"/>
      <c r="J149" s="38"/>
    </row>
    <row r="150" spans="1:10" ht="18">
      <c r="A150" s="17"/>
      <c r="B150" s="18" t="s">
        <v>149</v>
      </c>
      <c r="C150" s="21"/>
      <c r="D150" s="19"/>
      <c r="E150" s="21">
        <f>+E149</f>
        <v>220</v>
      </c>
      <c r="F150" s="45" t="s">
        <v>107</v>
      </c>
      <c r="G150" s="20" t="s">
        <v>10</v>
      </c>
      <c r="H150" s="21">
        <f>E150*1</f>
        <v>220</v>
      </c>
      <c r="I150" s="22"/>
      <c r="J150" s="38"/>
    </row>
    <row r="151" spans="1:10" ht="18">
      <c r="A151" s="17"/>
      <c r="B151" s="18"/>
      <c r="C151" s="21">
        <v>29140</v>
      </c>
      <c r="D151" s="19">
        <v>29420</v>
      </c>
      <c r="E151" s="21">
        <f>D151-C151</f>
        <v>280</v>
      </c>
      <c r="F151" s="45" t="s">
        <v>25</v>
      </c>
      <c r="G151" s="20" t="s">
        <v>13</v>
      </c>
      <c r="H151" s="21">
        <f>E151*6</f>
        <v>1680</v>
      </c>
      <c r="I151" s="22"/>
      <c r="J151" s="38"/>
    </row>
    <row r="152" spans="1:10" ht="18">
      <c r="A152" s="17"/>
      <c r="B152" s="18"/>
      <c r="C152" s="21">
        <v>30280</v>
      </c>
      <c r="D152" s="19">
        <v>30620</v>
      </c>
      <c r="E152" s="21">
        <f>D152-C152</f>
        <v>340</v>
      </c>
      <c r="F152" s="45" t="s">
        <v>47</v>
      </c>
      <c r="G152" s="20" t="s">
        <v>16</v>
      </c>
      <c r="H152" s="21">
        <f>E152*4</f>
        <v>1360</v>
      </c>
      <c r="I152" s="22">
        <f>SUM(H149:H152)</f>
        <v>3307.142857142857</v>
      </c>
      <c r="J152" s="38"/>
    </row>
    <row r="153" spans="1:10" ht="18">
      <c r="A153" s="17"/>
      <c r="B153" s="18"/>
      <c r="C153" s="21"/>
      <c r="D153" s="19"/>
      <c r="E153" s="21"/>
      <c r="F153" s="45"/>
      <c r="G153" s="24"/>
      <c r="H153" s="21"/>
      <c r="I153" s="22"/>
      <c r="J153" s="38"/>
    </row>
    <row r="154" spans="1:10" ht="18">
      <c r="A154" s="17">
        <v>36</v>
      </c>
      <c r="B154" s="18" t="s">
        <v>151</v>
      </c>
      <c r="C154" s="21">
        <v>25930</v>
      </c>
      <c r="D154" s="19">
        <v>26350</v>
      </c>
      <c r="E154" s="21">
        <f>D154-C154</f>
        <v>420</v>
      </c>
      <c r="F154" s="45" t="s">
        <v>153</v>
      </c>
      <c r="G154" s="20" t="s">
        <v>154</v>
      </c>
      <c r="H154" s="21">
        <f>E154*19/31</f>
        <v>257.4193548387097</v>
      </c>
      <c r="I154" s="22"/>
      <c r="J154" s="38"/>
    </row>
    <row r="155" spans="1:10" ht="18">
      <c r="A155" s="17"/>
      <c r="B155" s="18" t="s">
        <v>152</v>
      </c>
      <c r="C155" s="21">
        <v>26450</v>
      </c>
      <c r="D155" s="19">
        <v>26970</v>
      </c>
      <c r="E155" s="21">
        <f>D155-C155</f>
        <v>520</v>
      </c>
      <c r="F155" s="45" t="s">
        <v>25</v>
      </c>
      <c r="G155" s="20" t="s">
        <v>13</v>
      </c>
      <c r="H155" s="21">
        <f>E155*6</f>
        <v>3120</v>
      </c>
      <c r="I155" s="22"/>
      <c r="J155" s="38"/>
    </row>
    <row r="156" spans="1:10" ht="18">
      <c r="A156" s="17"/>
      <c r="B156" s="18"/>
      <c r="C156" s="21">
        <v>27500</v>
      </c>
      <c r="D156" s="19">
        <v>28190</v>
      </c>
      <c r="E156" s="21">
        <f>D156-C156</f>
        <v>690</v>
      </c>
      <c r="F156" s="45" t="s">
        <v>47</v>
      </c>
      <c r="G156" s="20" t="s">
        <v>16</v>
      </c>
      <c r="H156" s="21">
        <f>E156*4</f>
        <v>2760</v>
      </c>
      <c r="I156" s="22">
        <f>SUM(H154:H156)</f>
        <v>6137.41935483871</v>
      </c>
      <c r="J156" s="38"/>
    </row>
    <row r="157" spans="1:10" ht="18">
      <c r="A157" s="17"/>
      <c r="B157" s="18"/>
      <c r="C157" s="21"/>
      <c r="D157" s="19"/>
      <c r="E157" s="21"/>
      <c r="F157" s="45"/>
      <c r="G157" s="20"/>
      <c r="H157" s="21"/>
      <c r="I157" s="22"/>
      <c r="J157" s="38"/>
    </row>
    <row r="158" spans="1:10" ht="18">
      <c r="A158" s="17">
        <v>37</v>
      </c>
      <c r="B158" s="26" t="s">
        <v>155</v>
      </c>
      <c r="C158" s="21">
        <v>28590</v>
      </c>
      <c r="D158" s="19">
        <v>28810</v>
      </c>
      <c r="E158" s="21">
        <f>D158-C158</f>
        <v>220</v>
      </c>
      <c r="F158" s="45" t="s">
        <v>157</v>
      </c>
      <c r="G158" s="20" t="s">
        <v>134</v>
      </c>
      <c r="H158" s="21">
        <f>E158*20/30</f>
        <v>146.66666666666666</v>
      </c>
      <c r="I158" s="22"/>
      <c r="J158" s="38"/>
    </row>
    <row r="159" spans="1:10" ht="18">
      <c r="A159" s="17"/>
      <c r="B159" s="18" t="s">
        <v>156</v>
      </c>
      <c r="C159" s="21"/>
      <c r="D159" s="19"/>
      <c r="E159" s="21">
        <f>+E158</f>
        <v>220</v>
      </c>
      <c r="F159" s="45" t="s">
        <v>126</v>
      </c>
      <c r="G159" s="20" t="s">
        <v>12</v>
      </c>
      <c r="H159" s="21">
        <f>E159*3</f>
        <v>660</v>
      </c>
      <c r="I159" s="22"/>
      <c r="J159" s="38"/>
    </row>
    <row r="160" spans="1:10" ht="18">
      <c r="A160" s="17"/>
      <c r="B160" s="18"/>
      <c r="C160" s="21">
        <v>29690</v>
      </c>
      <c r="D160" s="19">
        <v>30020</v>
      </c>
      <c r="E160" s="21">
        <f>D160-C160</f>
        <v>330</v>
      </c>
      <c r="F160" s="45" t="s">
        <v>47</v>
      </c>
      <c r="G160" s="20" t="s">
        <v>16</v>
      </c>
      <c r="H160" s="21">
        <f>E160*4</f>
        <v>1320</v>
      </c>
      <c r="I160" s="22">
        <f>SUM(H158:H160)</f>
        <v>2126.6666666666665</v>
      </c>
      <c r="J160" s="38"/>
    </row>
    <row r="161" spans="1:10" ht="18">
      <c r="A161" s="17"/>
      <c r="B161" s="18"/>
      <c r="C161" s="21"/>
      <c r="D161" s="19"/>
      <c r="E161" s="21"/>
      <c r="F161" s="45"/>
      <c r="G161" s="24"/>
      <c r="H161" s="21"/>
      <c r="I161" s="22"/>
      <c r="J161" s="38"/>
    </row>
    <row r="162" spans="1:10" ht="18">
      <c r="A162" s="17">
        <v>38</v>
      </c>
      <c r="B162" s="18" t="s">
        <v>158</v>
      </c>
      <c r="C162" s="21">
        <v>25440</v>
      </c>
      <c r="D162" s="19">
        <v>25740</v>
      </c>
      <c r="E162" s="21">
        <f>D162-C162</f>
        <v>300</v>
      </c>
      <c r="F162" s="45" t="s">
        <v>165</v>
      </c>
      <c r="G162" s="20" t="s">
        <v>35</v>
      </c>
      <c r="H162" s="21">
        <f>E162*11/30</f>
        <v>110</v>
      </c>
      <c r="I162" s="22"/>
      <c r="J162" s="38"/>
    </row>
    <row r="163" spans="1:10" ht="18">
      <c r="A163" s="17"/>
      <c r="B163" s="18" t="s">
        <v>159</v>
      </c>
      <c r="C163" s="21"/>
      <c r="D163" s="19"/>
      <c r="E163" s="21">
        <f>+E162</f>
        <v>300</v>
      </c>
      <c r="F163" s="45" t="s">
        <v>126</v>
      </c>
      <c r="G163" s="20" t="s">
        <v>12</v>
      </c>
      <c r="H163" s="21">
        <f>E163*3</f>
        <v>900</v>
      </c>
      <c r="I163" s="22"/>
      <c r="J163" s="38"/>
    </row>
    <row r="164" spans="1:10" ht="18">
      <c r="A164" s="17"/>
      <c r="B164" s="18"/>
      <c r="C164" s="21">
        <v>26450</v>
      </c>
      <c r="D164" s="19">
        <v>26970</v>
      </c>
      <c r="E164" s="21">
        <f>D164-C164</f>
        <v>520</v>
      </c>
      <c r="F164" s="45" t="s">
        <v>47</v>
      </c>
      <c r="G164" s="20" t="s">
        <v>16</v>
      </c>
      <c r="H164" s="21">
        <f>E164*4</f>
        <v>2080</v>
      </c>
      <c r="I164" s="22">
        <f>SUM(H162:H164)</f>
        <v>3090</v>
      </c>
      <c r="J164" s="38"/>
    </row>
    <row r="165" spans="1:10" ht="18">
      <c r="A165" s="17"/>
      <c r="B165" s="18"/>
      <c r="C165" s="21"/>
      <c r="D165" s="19"/>
      <c r="E165" s="21"/>
      <c r="F165" s="45"/>
      <c r="G165" s="24"/>
      <c r="H165" s="21"/>
      <c r="I165" s="22"/>
      <c r="J165" s="38"/>
    </row>
    <row r="166" spans="1:10" ht="18">
      <c r="A166" s="17">
        <v>39</v>
      </c>
      <c r="B166" s="18" t="s">
        <v>160</v>
      </c>
      <c r="C166" s="21">
        <v>25440</v>
      </c>
      <c r="D166" s="19">
        <v>25740</v>
      </c>
      <c r="E166" s="21">
        <f>D166-C166</f>
        <v>300</v>
      </c>
      <c r="F166" s="45" t="s">
        <v>166</v>
      </c>
      <c r="G166" s="20" t="s">
        <v>14</v>
      </c>
      <c r="H166" s="21">
        <f>E166*6/30</f>
        <v>60</v>
      </c>
      <c r="I166" s="22"/>
      <c r="J166" s="38"/>
    </row>
    <row r="167" spans="1:10" ht="18">
      <c r="A167" s="17"/>
      <c r="B167" s="18" t="s">
        <v>161</v>
      </c>
      <c r="C167" s="21"/>
      <c r="D167" s="19"/>
      <c r="E167" s="21">
        <f>+E166</f>
        <v>300</v>
      </c>
      <c r="F167" s="45" t="s">
        <v>126</v>
      </c>
      <c r="G167" s="20" t="s">
        <v>12</v>
      </c>
      <c r="H167" s="21">
        <f>E167*3</f>
        <v>900</v>
      </c>
      <c r="I167" s="22"/>
      <c r="J167" s="38"/>
    </row>
    <row r="168" spans="1:10" ht="18">
      <c r="A168" s="17"/>
      <c r="B168" s="18"/>
      <c r="C168" s="21">
        <v>26450</v>
      </c>
      <c r="D168" s="19">
        <v>26970</v>
      </c>
      <c r="E168" s="21">
        <f>D168-C168</f>
        <v>520</v>
      </c>
      <c r="F168" s="45" t="s">
        <v>47</v>
      </c>
      <c r="G168" s="20" t="s">
        <v>16</v>
      </c>
      <c r="H168" s="21">
        <f>E168*4</f>
        <v>2080</v>
      </c>
      <c r="I168" s="22">
        <f>SUM(H166:H168)</f>
        <v>3040</v>
      </c>
      <c r="J168" s="38"/>
    </row>
    <row r="169" spans="1:10" ht="18">
      <c r="A169" s="17"/>
      <c r="B169" s="18"/>
      <c r="C169" s="21"/>
      <c r="D169" s="19"/>
      <c r="E169" s="21"/>
      <c r="F169" s="45"/>
      <c r="G169" s="24"/>
      <c r="H169" s="21"/>
      <c r="I169" s="22"/>
      <c r="J169" s="38"/>
    </row>
    <row r="170" spans="1:10" ht="18">
      <c r="A170" s="17">
        <v>40</v>
      </c>
      <c r="B170" s="18" t="s">
        <v>162</v>
      </c>
      <c r="C170" s="21">
        <v>24440</v>
      </c>
      <c r="D170" s="19">
        <v>24510</v>
      </c>
      <c r="E170" s="21">
        <f>D170-C170</f>
        <v>70</v>
      </c>
      <c r="F170" s="45" t="s">
        <v>125</v>
      </c>
      <c r="G170" s="20" t="s">
        <v>21</v>
      </c>
      <c r="H170" s="21">
        <f>E170*5/30</f>
        <v>11.666666666666666</v>
      </c>
      <c r="I170" s="22"/>
      <c r="J170" s="38"/>
    </row>
    <row r="171" spans="1:10" ht="18">
      <c r="A171" s="17"/>
      <c r="B171" s="18" t="s">
        <v>163</v>
      </c>
      <c r="C171" s="21"/>
      <c r="D171" s="19"/>
      <c r="E171" s="21">
        <f>+E170</f>
        <v>70</v>
      </c>
      <c r="F171" s="45" t="s">
        <v>126</v>
      </c>
      <c r="G171" s="20" t="s">
        <v>12</v>
      </c>
      <c r="H171" s="21">
        <f>E171*3</f>
        <v>210</v>
      </c>
      <c r="I171" s="22"/>
      <c r="J171" s="38"/>
    </row>
    <row r="172" spans="1:10" ht="18">
      <c r="A172" s="17"/>
      <c r="B172" s="18"/>
      <c r="C172" s="21">
        <v>25440</v>
      </c>
      <c r="D172" s="19">
        <v>25740</v>
      </c>
      <c r="E172" s="21">
        <f>D172-C172</f>
        <v>300</v>
      </c>
      <c r="F172" s="45" t="s">
        <v>47</v>
      </c>
      <c r="G172" s="20" t="s">
        <v>16</v>
      </c>
      <c r="H172" s="21">
        <f>E172*4</f>
        <v>1200</v>
      </c>
      <c r="I172" s="22">
        <f>SUM(H170:H172)</f>
        <v>1421.6666666666667</v>
      </c>
      <c r="J172" s="38"/>
    </row>
    <row r="173" spans="1:10" ht="18">
      <c r="A173" s="17"/>
      <c r="B173" s="18"/>
      <c r="C173" s="21"/>
      <c r="D173" s="19"/>
      <c r="E173" s="21"/>
      <c r="F173" s="45"/>
      <c r="G173" s="24"/>
      <c r="H173" s="21"/>
      <c r="I173" s="22"/>
      <c r="J173" s="38"/>
    </row>
    <row r="174" spans="1:10" ht="18">
      <c r="A174" s="17">
        <v>41</v>
      </c>
      <c r="B174" s="18" t="s">
        <v>164</v>
      </c>
      <c r="C174" s="21">
        <v>27500</v>
      </c>
      <c r="D174" s="19">
        <v>27580</v>
      </c>
      <c r="E174" s="21">
        <f>D174-C174</f>
        <v>80</v>
      </c>
      <c r="F174" s="45" t="s">
        <v>143</v>
      </c>
      <c r="G174" s="20" t="s">
        <v>28</v>
      </c>
      <c r="H174" s="21">
        <f>E174*29/31</f>
        <v>74.83870967741936</v>
      </c>
      <c r="I174" s="22"/>
      <c r="J174" s="38"/>
    </row>
    <row r="175" spans="1:10" ht="18">
      <c r="A175" s="17"/>
      <c r="B175" s="18" t="s">
        <v>30</v>
      </c>
      <c r="C175" s="21"/>
      <c r="D175" s="19"/>
      <c r="E175" s="21">
        <f>+E174</f>
        <v>80</v>
      </c>
      <c r="F175" s="45" t="s">
        <v>52</v>
      </c>
      <c r="G175" s="20" t="s">
        <v>53</v>
      </c>
      <c r="H175" s="21">
        <f>E175*2</f>
        <v>160</v>
      </c>
      <c r="I175" s="22"/>
      <c r="J175" s="38"/>
    </row>
    <row r="176" spans="1:10" ht="18">
      <c r="A176" s="17"/>
      <c r="B176" s="18"/>
      <c r="C176" s="21">
        <v>28590</v>
      </c>
      <c r="D176" s="19">
        <v>28810</v>
      </c>
      <c r="E176" s="21">
        <f>D176-C176</f>
        <v>220</v>
      </c>
      <c r="F176" s="45" t="s">
        <v>47</v>
      </c>
      <c r="G176" s="20" t="s">
        <v>16</v>
      </c>
      <c r="H176" s="21">
        <f>E176*4</f>
        <v>880</v>
      </c>
      <c r="I176" s="22">
        <f>SUM(H174:H176)</f>
        <v>1114.8387096774193</v>
      </c>
      <c r="J176" s="38"/>
    </row>
    <row r="177" spans="1:10" ht="18">
      <c r="A177" s="17"/>
      <c r="B177" s="18"/>
      <c r="C177" s="21"/>
      <c r="D177" s="19"/>
      <c r="E177" s="21"/>
      <c r="F177" s="45"/>
      <c r="G177" s="24"/>
      <c r="H177" s="21"/>
      <c r="I177" s="22"/>
      <c r="J177" s="38"/>
    </row>
    <row r="178" spans="1:10" ht="18">
      <c r="A178" s="17">
        <v>42</v>
      </c>
      <c r="B178" s="18" t="s">
        <v>167</v>
      </c>
      <c r="C178" s="21">
        <v>27500</v>
      </c>
      <c r="D178" s="19">
        <v>27580</v>
      </c>
      <c r="E178" s="21">
        <f>D178-C178</f>
        <v>80</v>
      </c>
      <c r="F178" s="45" t="s">
        <v>168</v>
      </c>
      <c r="G178" s="20" t="s">
        <v>83</v>
      </c>
      <c r="H178" s="21">
        <f>E178*7/31</f>
        <v>18.06451612903226</v>
      </c>
      <c r="I178" s="22"/>
      <c r="J178" s="38"/>
    </row>
    <row r="179" spans="1:10" ht="18">
      <c r="A179" s="17"/>
      <c r="B179" s="18" t="s">
        <v>36</v>
      </c>
      <c r="C179" s="21"/>
      <c r="D179" s="19"/>
      <c r="E179" s="21">
        <f>+E178</f>
        <v>80</v>
      </c>
      <c r="F179" s="45" t="s">
        <v>33</v>
      </c>
      <c r="G179" s="20" t="s">
        <v>16</v>
      </c>
      <c r="H179" s="21">
        <f>E179*4</f>
        <v>320</v>
      </c>
      <c r="I179" s="22"/>
      <c r="J179" s="38"/>
    </row>
    <row r="180" spans="1:10" ht="18">
      <c r="A180" s="17"/>
      <c r="B180" s="18"/>
      <c r="C180" s="21">
        <v>28590</v>
      </c>
      <c r="D180" s="19">
        <v>28810</v>
      </c>
      <c r="E180" s="21">
        <f>D180-C180</f>
        <v>220</v>
      </c>
      <c r="F180" s="45" t="s">
        <v>47</v>
      </c>
      <c r="G180" s="20" t="s">
        <v>16</v>
      </c>
      <c r="H180" s="21">
        <f>E180*4</f>
        <v>880</v>
      </c>
      <c r="I180" s="22">
        <f>SUM(H178:H180)</f>
        <v>1218.0645161290322</v>
      </c>
      <c r="J180" s="38"/>
    </row>
    <row r="181" spans="1:10" ht="18">
      <c r="A181" s="17"/>
      <c r="B181" s="18"/>
      <c r="C181" s="21"/>
      <c r="D181" s="19"/>
      <c r="E181" s="21"/>
      <c r="F181" s="45"/>
      <c r="G181" s="24"/>
      <c r="H181" s="21"/>
      <c r="I181" s="22"/>
      <c r="J181" s="38"/>
    </row>
    <row r="182" spans="1:10" ht="18">
      <c r="A182" s="17">
        <v>43</v>
      </c>
      <c r="B182" s="18" t="s">
        <v>169</v>
      </c>
      <c r="C182" s="21">
        <v>26450</v>
      </c>
      <c r="D182" s="19">
        <v>26970</v>
      </c>
      <c r="E182" s="21">
        <f>D182-C182</f>
        <v>520</v>
      </c>
      <c r="F182" s="45" t="s">
        <v>171</v>
      </c>
      <c r="G182" s="20" t="s">
        <v>172</v>
      </c>
      <c r="H182" s="21">
        <f>E182*1/31</f>
        <v>16.774193548387096</v>
      </c>
      <c r="I182" s="22"/>
      <c r="J182" s="38"/>
    </row>
    <row r="183" spans="1:10" ht="18">
      <c r="A183" s="17"/>
      <c r="B183" s="18" t="s">
        <v>170</v>
      </c>
      <c r="C183" s="21"/>
      <c r="D183" s="19"/>
      <c r="E183" s="21">
        <f>+E182</f>
        <v>520</v>
      </c>
      <c r="F183" s="45" t="s">
        <v>33</v>
      </c>
      <c r="G183" s="20" t="s">
        <v>16</v>
      </c>
      <c r="H183" s="21">
        <f>E183*4</f>
        <v>2080</v>
      </c>
      <c r="I183" s="22"/>
      <c r="J183" s="38"/>
    </row>
    <row r="184" spans="1:10" ht="18">
      <c r="A184" s="17"/>
      <c r="B184" s="18"/>
      <c r="C184" s="21">
        <v>27500</v>
      </c>
      <c r="D184" s="19">
        <v>28190</v>
      </c>
      <c r="E184" s="21">
        <f>D184-C184</f>
        <v>690</v>
      </c>
      <c r="F184" s="45" t="s">
        <v>47</v>
      </c>
      <c r="G184" s="20" t="s">
        <v>16</v>
      </c>
      <c r="H184" s="21">
        <f>E184*4</f>
        <v>2760</v>
      </c>
      <c r="I184" s="22">
        <f>SUM(H182:H184)</f>
        <v>4856.774193548387</v>
      </c>
      <c r="J184" s="38"/>
    </row>
    <row r="185" spans="1:10" ht="18">
      <c r="A185" s="17"/>
      <c r="B185" s="18"/>
      <c r="C185" s="21"/>
      <c r="D185" s="19"/>
      <c r="E185" s="21"/>
      <c r="F185" s="45"/>
      <c r="G185" s="24"/>
      <c r="H185" s="21"/>
      <c r="I185" s="22"/>
      <c r="J185" s="38"/>
    </row>
    <row r="186" spans="1:10" ht="18">
      <c r="A186" s="17">
        <v>44</v>
      </c>
      <c r="B186" s="18" t="s">
        <v>173</v>
      </c>
      <c r="C186" s="21">
        <v>32650</v>
      </c>
      <c r="D186" s="19">
        <v>33140</v>
      </c>
      <c r="E186" s="21">
        <f>D186-C186</f>
        <v>490</v>
      </c>
      <c r="F186" s="45" t="s">
        <v>143</v>
      </c>
      <c r="G186" s="20" t="s">
        <v>28</v>
      </c>
      <c r="H186" s="21">
        <f>E186*29/31</f>
        <v>458.38709677419354</v>
      </c>
      <c r="I186" s="22"/>
      <c r="J186" s="38"/>
    </row>
    <row r="187" spans="1:10" ht="18">
      <c r="A187" s="17"/>
      <c r="B187" s="18" t="s">
        <v>174</v>
      </c>
      <c r="C187" s="21"/>
      <c r="D187" s="19"/>
      <c r="E187" s="21">
        <f>+E186</f>
        <v>490</v>
      </c>
      <c r="F187" s="45" t="s">
        <v>52</v>
      </c>
      <c r="G187" s="20" t="s">
        <v>53</v>
      </c>
      <c r="H187" s="21">
        <f>E187*2</f>
        <v>980</v>
      </c>
      <c r="I187" s="22"/>
      <c r="J187" s="38"/>
    </row>
    <row r="188" spans="1:10" ht="18">
      <c r="A188" s="17"/>
      <c r="B188" s="18"/>
      <c r="C188" s="21">
        <v>33850</v>
      </c>
      <c r="D188" s="19">
        <v>34470</v>
      </c>
      <c r="E188" s="21">
        <f>D188-C188</f>
        <v>620</v>
      </c>
      <c r="F188" s="45" t="s">
        <v>47</v>
      </c>
      <c r="G188" s="20" t="s">
        <v>16</v>
      </c>
      <c r="H188" s="21">
        <f>E188*4</f>
        <v>2480</v>
      </c>
      <c r="I188" s="22">
        <f>SUM(H186:H188)</f>
        <v>3918.3870967741937</v>
      </c>
      <c r="J188" s="38"/>
    </row>
    <row r="189" spans="1:10" ht="18">
      <c r="A189" s="17"/>
      <c r="B189" s="18"/>
      <c r="C189" s="21"/>
      <c r="D189" s="19"/>
      <c r="E189" s="21"/>
      <c r="F189" s="45"/>
      <c r="G189" s="24"/>
      <c r="H189" s="21"/>
      <c r="I189" s="22"/>
      <c r="J189" s="38"/>
    </row>
    <row r="190" spans="1:10" ht="18">
      <c r="A190" s="17">
        <v>45</v>
      </c>
      <c r="B190" s="18" t="s">
        <v>175</v>
      </c>
      <c r="C190" s="21">
        <v>28050</v>
      </c>
      <c r="D190" s="19">
        <v>28190</v>
      </c>
      <c r="E190" s="21">
        <f>D190-C190</f>
        <v>140</v>
      </c>
      <c r="F190" s="45" t="s">
        <v>177</v>
      </c>
      <c r="G190" s="20" t="s">
        <v>32</v>
      </c>
      <c r="H190" s="21">
        <f>E190*4/31</f>
        <v>18.06451612903226</v>
      </c>
      <c r="I190" s="22"/>
      <c r="J190" s="38"/>
    </row>
    <row r="191" spans="1:10" ht="18">
      <c r="A191" s="17"/>
      <c r="B191" s="18" t="s">
        <v>176</v>
      </c>
      <c r="C191" s="21"/>
      <c r="D191" s="19"/>
      <c r="E191" s="21">
        <f>+E190</f>
        <v>140</v>
      </c>
      <c r="F191" s="45" t="s">
        <v>33</v>
      </c>
      <c r="G191" s="20" t="s">
        <v>16</v>
      </c>
      <c r="H191" s="21">
        <f>E191*4</f>
        <v>560</v>
      </c>
      <c r="I191" s="22"/>
      <c r="J191" s="38"/>
    </row>
    <row r="192" spans="1:10" ht="18">
      <c r="A192" s="17"/>
      <c r="B192" s="18"/>
      <c r="C192" s="21">
        <v>29140</v>
      </c>
      <c r="D192" s="19">
        <v>29420</v>
      </c>
      <c r="E192" s="21">
        <f>D192-C192</f>
        <v>280</v>
      </c>
      <c r="F192" s="45" t="s">
        <v>47</v>
      </c>
      <c r="G192" s="20" t="s">
        <v>16</v>
      </c>
      <c r="H192" s="21">
        <f>E192*4</f>
        <v>1120</v>
      </c>
      <c r="I192" s="22">
        <f>SUM(H190:H192)</f>
        <v>1698.0645161290322</v>
      </c>
      <c r="J192" s="38"/>
    </row>
    <row r="193" spans="1:10" ht="18">
      <c r="A193" s="17"/>
      <c r="B193" s="18"/>
      <c r="C193" s="21"/>
      <c r="D193" s="19"/>
      <c r="E193" s="21"/>
      <c r="F193" s="45"/>
      <c r="G193" s="24"/>
      <c r="H193" s="21"/>
      <c r="I193" s="22"/>
      <c r="J193" s="38"/>
    </row>
    <row r="194" spans="1:10" ht="18">
      <c r="A194" s="17">
        <v>46</v>
      </c>
      <c r="B194" s="18" t="s">
        <v>178</v>
      </c>
      <c r="C194" s="21">
        <v>28590</v>
      </c>
      <c r="D194" s="19">
        <v>28810</v>
      </c>
      <c r="E194" s="21">
        <f>D194-C194</f>
        <v>220</v>
      </c>
      <c r="F194" s="45" t="s">
        <v>180</v>
      </c>
      <c r="G194" s="20" t="s">
        <v>181</v>
      </c>
      <c r="H194" s="21">
        <f>E194*26/30</f>
        <v>190.66666666666666</v>
      </c>
      <c r="I194" s="22"/>
      <c r="J194" s="38"/>
    </row>
    <row r="195" spans="1:10" ht="18">
      <c r="A195" s="17"/>
      <c r="B195" s="18" t="s">
        <v>179</v>
      </c>
      <c r="C195" s="21"/>
      <c r="D195" s="19"/>
      <c r="E195" s="21">
        <f>+E194</f>
        <v>220</v>
      </c>
      <c r="F195" s="45" t="s">
        <v>126</v>
      </c>
      <c r="G195" s="20" t="s">
        <v>12</v>
      </c>
      <c r="H195" s="21">
        <f>E195*3</f>
        <v>660</v>
      </c>
      <c r="I195" s="22"/>
      <c r="J195" s="38"/>
    </row>
    <row r="196" spans="1:10" ht="18">
      <c r="A196" s="17"/>
      <c r="B196" s="18"/>
      <c r="C196" s="21">
        <v>29690</v>
      </c>
      <c r="D196" s="19">
        <v>30020</v>
      </c>
      <c r="E196" s="21">
        <f>D196-C196</f>
        <v>330</v>
      </c>
      <c r="F196" s="45" t="s">
        <v>47</v>
      </c>
      <c r="G196" s="20" t="s">
        <v>16</v>
      </c>
      <c r="H196" s="21">
        <f>E196*4</f>
        <v>1320</v>
      </c>
      <c r="I196" s="22">
        <f>SUM(H194:H196)</f>
        <v>2170.6666666666665</v>
      </c>
      <c r="J196" s="38"/>
    </row>
    <row r="197" spans="1:10" ht="18">
      <c r="A197" s="17"/>
      <c r="B197" s="18"/>
      <c r="C197" s="21"/>
      <c r="D197" s="19"/>
      <c r="E197" s="21"/>
      <c r="F197" s="45"/>
      <c r="G197" s="24"/>
      <c r="H197" s="21"/>
      <c r="I197" s="22"/>
      <c r="J197" s="38"/>
    </row>
    <row r="198" spans="1:10" ht="18">
      <c r="A198" s="17">
        <v>47</v>
      </c>
      <c r="B198" s="18" t="s">
        <v>182</v>
      </c>
      <c r="C198" s="21">
        <v>29690</v>
      </c>
      <c r="D198" s="19">
        <v>30020</v>
      </c>
      <c r="E198" s="21">
        <f>D198-C198</f>
        <v>330</v>
      </c>
      <c r="F198" s="45" t="s">
        <v>50</v>
      </c>
      <c r="G198" s="20" t="s">
        <v>51</v>
      </c>
      <c r="H198" s="21">
        <f>E198*30/31</f>
        <v>319.35483870967744</v>
      </c>
      <c r="I198" s="22"/>
      <c r="J198" s="38"/>
    </row>
    <row r="199" spans="1:10" ht="18">
      <c r="A199" s="17"/>
      <c r="B199" s="18" t="s">
        <v>114</v>
      </c>
      <c r="C199" s="21"/>
      <c r="D199" s="19"/>
      <c r="E199" s="21">
        <f>+E198</f>
        <v>330</v>
      </c>
      <c r="F199" s="45" t="s">
        <v>52</v>
      </c>
      <c r="G199" s="20" t="s">
        <v>53</v>
      </c>
      <c r="H199" s="21">
        <f>E199*2</f>
        <v>660</v>
      </c>
      <c r="I199" s="22"/>
      <c r="J199" s="38"/>
    </row>
    <row r="200" spans="1:10" ht="18">
      <c r="A200" s="17"/>
      <c r="B200" s="18"/>
      <c r="C200" s="21">
        <v>31440</v>
      </c>
      <c r="D200" s="19">
        <v>31870</v>
      </c>
      <c r="E200" s="21">
        <f>D200-C200</f>
        <v>430</v>
      </c>
      <c r="F200" s="45" t="s">
        <v>47</v>
      </c>
      <c r="G200" s="20" t="s">
        <v>16</v>
      </c>
      <c r="H200" s="21">
        <f>E200*4</f>
        <v>1720</v>
      </c>
      <c r="I200" s="22">
        <f>SUM(H198:H200)</f>
        <v>2699.3548387096776</v>
      </c>
      <c r="J200" s="38"/>
    </row>
    <row r="201" spans="1:10" ht="18">
      <c r="A201" s="17"/>
      <c r="B201" s="18"/>
      <c r="C201" s="21"/>
      <c r="D201" s="19"/>
      <c r="E201" s="21"/>
      <c r="F201" s="45"/>
      <c r="G201" s="24"/>
      <c r="H201" s="21"/>
      <c r="I201" s="22"/>
      <c r="J201" s="38"/>
    </row>
    <row r="202" spans="1:10" ht="18">
      <c r="A202" s="17">
        <v>48</v>
      </c>
      <c r="B202" s="18" t="s">
        <v>183</v>
      </c>
      <c r="C202" s="21">
        <v>24930</v>
      </c>
      <c r="D202" s="19">
        <v>25140</v>
      </c>
      <c r="E202" s="21">
        <f>D202-C202</f>
        <v>210</v>
      </c>
      <c r="F202" s="45" t="s">
        <v>184</v>
      </c>
      <c r="G202" s="20" t="s">
        <v>185</v>
      </c>
      <c r="H202" s="21">
        <f>E202*21/31</f>
        <v>142.25806451612902</v>
      </c>
      <c r="I202" s="22"/>
      <c r="J202" s="38"/>
    </row>
    <row r="203" spans="1:10" ht="18">
      <c r="A203" s="17"/>
      <c r="B203" s="18" t="s">
        <v>70</v>
      </c>
      <c r="C203" s="21"/>
      <c r="D203" s="19"/>
      <c r="E203" s="21">
        <f>E202</f>
        <v>210</v>
      </c>
      <c r="F203" s="45" t="s">
        <v>97</v>
      </c>
      <c r="G203" s="20" t="s">
        <v>53</v>
      </c>
      <c r="H203" s="21">
        <f>E203*2</f>
        <v>420</v>
      </c>
      <c r="I203" s="22"/>
      <c r="J203" s="38"/>
    </row>
    <row r="204" spans="1:10" ht="18">
      <c r="A204" s="17"/>
      <c r="B204" s="18"/>
      <c r="C204" s="21">
        <v>25440</v>
      </c>
      <c r="D204" s="19">
        <v>25740</v>
      </c>
      <c r="E204" s="21">
        <f>D204-C204</f>
        <v>300</v>
      </c>
      <c r="F204" s="45" t="s">
        <v>25</v>
      </c>
      <c r="G204" s="20" t="s">
        <v>13</v>
      </c>
      <c r="H204" s="21">
        <f>E204*6</f>
        <v>1800</v>
      </c>
      <c r="I204" s="22"/>
      <c r="J204" s="38"/>
    </row>
    <row r="205" spans="1:10" ht="18">
      <c r="A205" s="17"/>
      <c r="B205" s="18"/>
      <c r="C205" s="21">
        <v>26450</v>
      </c>
      <c r="D205" s="19">
        <v>26970</v>
      </c>
      <c r="E205" s="21">
        <f>D205-C205</f>
        <v>520</v>
      </c>
      <c r="F205" s="45" t="s">
        <v>47</v>
      </c>
      <c r="G205" s="20" t="s">
        <v>16</v>
      </c>
      <c r="H205" s="21">
        <f>E205*4</f>
        <v>2080</v>
      </c>
      <c r="I205" s="22">
        <f>SUM(H202:H205)</f>
        <v>4442.258064516129</v>
      </c>
      <c r="J205" s="38"/>
    </row>
    <row r="206" spans="1:10" ht="18">
      <c r="A206" s="17"/>
      <c r="B206" s="18"/>
      <c r="C206" s="21"/>
      <c r="D206" s="19"/>
      <c r="E206" s="21"/>
      <c r="F206" s="45"/>
      <c r="G206" s="24"/>
      <c r="H206" s="21"/>
      <c r="I206" s="22"/>
      <c r="J206" s="38"/>
    </row>
    <row r="207" spans="1:10" ht="18">
      <c r="A207" s="17">
        <v>49</v>
      </c>
      <c r="B207" s="18" t="s">
        <v>186</v>
      </c>
      <c r="C207" s="21">
        <v>24440</v>
      </c>
      <c r="D207" s="19">
        <v>24510</v>
      </c>
      <c r="E207" s="21">
        <f>D207-C207</f>
        <v>70</v>
      </c>
      <c r="F207" s="45" t="s">
        <v>188</v>
      </c>
      <c r="G207" s="20" t="s">
        <v>66</v>
      </c>
      <c r="H207" s="21">
        <f>E207*15/28</f>
        <v>37.5</v>
      </c>
      <c r="I207" s="22"/>
      <c r="J207" s="38"/>
    </row>
    <row r="208" spans="1:10" ht="18">
      <c r="A208" s="17"/>
      <c r="B208" s="18" t="s">
        <v>187</v>
      </c>
      <c r="C208" s="21"/>
      <c r="D208" s="19"/>
      <c r="E208" s="21">
        <f>E207</f>
        <v>70</v>
      </c>
      <c r="F208" s="45" t="s">
        <v>108</v>
      </c>
      <c r="G208" s="20" t="s">
        <v>10</v>
      </c>
      <c r="H208" s="21">
        <f>E208*1</f>
        <v>70</v>
      </c>
      <c r="I208" s="22"/>
      <c r="J208" s="38"/>
    </row>
    <row r="209" spans="1:10" ht="18">
      <c r="A209" s="17"/>
      <c r="B209" s="18"/>
      <c r="C209" s="21">
        <v>24930</v>
      </c>
      <c r="D209" s="19">
        <v>25140</v>
      </c>
      <c r="E209" s="21">
        <f>D209-C209</f>
        <v>210</v>
      </c>
      <c r="F209" s="45" t="s">
        <v>25</v>
      </c>
      <c r="G209" s="20" t="s">
        <v>13</v>
      </c>
      <c r="H209" s="21">
        <f>E209*6</f>
        <v>1260</v>
      </c>
      <c r="I209" s="22"/>
      <c r="J209" s="38"/>
    </row>
    <row r="210" spans="1:10" ht="18">
      <c r="A210" s="17"/>
      <c r="B210" s="18"/>
      <c r="C210" s="21">
        <v>25930</v>
      </c>
      <c r="D210" s="19">
        <v>26350</v>
      </c>
      <c r="E210" s="21">
        <f>D210-C210</f>
        <v>420</v>
      </c>
      <c r="F210" s="45" t="s">
        <v>47</v>
      </c>
      <c r="G210" s="20" t="s">
        <v>16</v>
      </c>
      <c r="H210" s="21">
        <f>E210*4</f>
        <v>1680</v>
      </c>
      <c r="I210" s="22">
        <f>SUM(H207:H210)</f>
        <v>3047.5</v>
      </c>
      <c r="J210" s="38"/>
    </row>
    <row r="211" spans="1:10" ht="18">
      <c r="A211" s="17"/>
      <c r="B211" s="18"/>
      <c r="C211" s="21"/>
      <c r="D211" s="19"/>
      <c r="E211" s="21"/>
      <c r="F211" s="45"/>
      <c r="G211" s="24"/>
      <c r="H211" s="21"/>
      <c r="I211" s="22"/>
      <c r="J211" s="38"/>
    </row>
    <row r="212" spans="1:10" ht="18">
      <c r="A212" s="17">
        <v>50</v>
      </c>
      <c r="B212" s="18" t="s">
        <v>189</v>
      </c>
      <c r="C212" s="21">
        <v>32650</v>
      </c>
      <c r="D212" s="19">
        <v>33140</v>
      </c>
      <c r="E212" s="21">
        <f>D212-C212</f>
        <v>490</v>
      </c>
      <c r="F212" s="45" t="s">
        <v>191</v>
      </c>
      <c r="G212" s="20" t="s">
        <v>105</v>
      </c>
      <c r="H212" s="21">
        <f>E212*3/30</f>
        <v>49</v>
      </c>
      <c r="I212" s="22"/>
      <c r="J212" s="38"/>
    </row>
    <row r="213" spans="1:10" ht="18">
      <c r="A213" s="17"/>
      <c r="B213" s="18" t="s">
        <v>190</v>
      </c>
      <c r="C213" s="21"/>
      <c r="D213" s="19"/>
      <c r="E213" s="21">
        <f>+E212</f>
        <v>490</v>
      </c>
      <c r="F213" s="45" t="s">
        <v>126</v>
      </c>
      <c r="G213" s="20" t="s">
        <v>12</v>
      </c>
      <c r="H213" s="21">
        <f>E213*3</f>
        <v>1470</v>
      </c>
      <c r="I213" s="22"/>
      <c r="J213" s="38"/>
    </row>
    <row r="214" spans="1:10" ht="18">
      <c r="A214" s="17"/>
      <c r="B214" s="18"/>
      <c r="C214" s="21">
        <v>33850</v>
      </c>
      <c r="D214" s="19">
        <v>34470</v>
      </c>
      <c r="E214" s="21">
        <f>D214-C214</f>
        <v>620</v>
      </c>
      <c r="F214" s="45" t="s">
        <v>47</v>
      </c>
      <c r="G214" s="20" t="s">
        <v>16</v>
      </c>
      <c r="H214" s="21">
        <f>E214*4</f>
        <v>2480</v>
      </c>
      <c r="I214" s="22">
        <f>SUM(H212:H214)</f>
        <v>3999</v>
      </c>
      <c r="J214" s="38"/>
    </row>
    <row r="215" spans="1:10" ht="18">
      <c r="A215" s="17"/>
      <c r="B215" s="18"/>
      <c r="C215" s="21"/>
      <c r="D215" s="19"/>
      <c r="E215" s="21"/>
      <c r="F215" s="45"/>
      <c r="G215" s="24"/>
      <c r="H215" s="21"/>
      <c r="I215" s="22"/>
      <c r="J215" s="38"/>
    </row>
    <row r="216" spans="1:10" ht="18">
      <c r="A216" s="17">
        <v>51</v>
      </c>
      <c r="B216" s="18" t="s">
        <v>192</v>
      </c>
      <c r="C216" s="21">
        <v>25930</v>
      </c>
      <c r="D216" s="19">
        <v>26350</v>
      </c>
      <c r="E216" s="21">
        <f>D216-C216</f>
        <v>420</v>
      </c>
      <c r="F216" s="45" t="s">
        <v>133</v>
      </c>
      <c r="G216" s="20" t="s">
        <v>134</v>
      </c>
      <c r="H216" s="21">
        <f>E216*20/30</f>
        <v>280</v>
      </c>
      <c r="I216" s="22"/>
      <c r="J216" s="38"/>
    </row>
    <row r="217" spans="1:10" ht="18">
      <c r="A217" s="17"/>
      <c r="B217" s="18" t="s">
        <v>193</v>
      </c>
      <c r="C217" s="21"/>
      <c r="D217" s="19"/>
      <c r="E217" s="21">
        <f>+E216</f>
        <v>420</v>
      </c>
      <c r="F217" s="45" t="s">
        <v>126</v>
      </c>
      <c r="G217" s="20" t="s">
        <v>12</v>
      </c>
      <c r="H217" s="21">
        <f>E217*3</f>
        <v>1260</v>
      </c>
      <c r="I217" s="22"/>
      <c r="J217" s="38"/>
    </row>
    <row r="218" spans="1:10" ht="18">
      <c r="A218" s="17"/>
      <c r="B218" s="18"/>
      <c r="C218" s="21">
        <v>26980</v>
      </c>
      <c r="D218" s="19">
        <v>27580</v>
      </c>
      <c r="E218" s="21">
        <f>D218-C218</f>
        <v>600</v>
      </c>
      <c r="F218" s="45" t="s">
        <v>47</v>
      </c>
      <c r="G218" s="20" t="s">
        <v>16</v>
      </c>
      <c r="H218" s="21">
        <f>E218*4</f>
        <v>2400</v>
      </c>
      <c r="I218" s="22">
        <f>SUM(H216:H218)</f>
        <v>3940</v>
      </c>
      <c r="J218" s="38"/>
    </row>
    <row r="219" spans="1:10" ht="18">
      <c r="A219" s="17"/>
      <c r="B219" s="18"/>
      <c r="C219" s="21"/>
      <c r="D219" s="19"/>
      <c r="E219" s="21"/>
      <c r="F219" s="45"/>
      <c r="G219" s="24"/>
      <c r="H219" s="21"/>
      <c r="I219" s="22"/>
      <c r="J219" s="38"/>
    </row>
    <row r="220" spans="1:10" ht="18">
      <c r="A220" s="17">
        <v>52</v>
      </c>
      <c r="B220" s="18" t="s">
        <v>194</v>
      </c>
      <c r="C220" s="21">
        <v>26980</v>
      </c>
      <c r="D220" s="19">
        <v>27580</v>
      </c>
      <c r="E220" s="21">
        <f>D220-C220</f>
        <v>600</v>
      </c>
      <c r="F220" s="45" t="s">
        <v>196</v>
      </c>
      <c r="G220" s="20" t="s">
        <v>57</v>
      </c>
      <c r="H220" s="21">
        <f>E220*28/31</f>
        <v>541.9354838709677</v>
      </c>
      <c r="I220" s="22"/>
      <c r="J220" s="38"/>
    </row>
    <row r="221" spans="1:10" ht="18">
      <c r="A221" s="17"/>
      <c r="B221" s="18" t="s">
        <v>195</v>
      </c>
      <c r="C221" s="21"/>
      <c r="D221" s="19"/>
      <c r="E221" s="21">
        <f>+E220</f>
        <v>600</v>
      </c>
      <c r="F221" s="45" t="s">
        <v>52</v>
      </c>
      <c r="G221" s="20" t="s">
        <v>53</v>
      </c>
      <c r="H221" s="21">
        <f>E221*2</f>
        <v>1200</v>
      </c>
      <c r="I221" s="22"/>
      <c r="J221" s="38"/>
    </row>
    <row r="222" spans="1:10" ht="18">
      <c r="A222" s="17"/>
      <c r="B222" s="18"/>
      <c r="C222" s="21">
        <v>28050</v>
      </c>
      <c r="D222" s="19">
        <v>28810</v>
      </c>
      <c r="E222" s="21">
        <f>D222-C222</f>
        <v>760</v>
      </c>
      <c r="F222" s="45" t="s">
        <v>47</v>
      </c>
      <c r="G222" s="20" t="s">
        <v>16</v>
      </c>
      <c r="H222" s="21">
        <f>E222*4</f>
        <v>3040</v>
      </c>
      <c r="I222" s="22">
        <f>SUM(H220:H222)</f>
        <v>4781.935483870968</v>
      </c>
      <c r="J222" s="38"/>
    </row>
    <row r="223" spans="1:10" ht="18">
      <c r="A223" s="17"/>
      <c r="B223" s="18"/>
      <c r="C223" s="21"/>
      <c r="D223" s="19"/>
      <c r="E223" s="21"/>
      <c r="F223" s="45"/>
      <c r="G223" s="24"/>
      <c r="H223" s="21"/>
      <c r="I223" s="22"/>
      <c r="J223" s="38"/>
    </row>
    <row r="224" spans="1:10" ht="18">
      <c r="A224" s="17">
        <v>53</v>
      </c>
      <c r="B224" s="18" t="s">
        <v>197</v>
      </c>
      <c r="C224" s="21">
        <v>27500</v>
      </c>
      <c r="D224" s="19">
        <v>27580</v>
      </c>
      <c r="E224" s="21">
        <f>D224-C224</f>
        <v>80</v>
      </c>
      <c r="F224" s="45" t="s">
        <v>199</v>
      </c>
      <c r="G224" s="20" t="s">
        <v>22</v>
      </c>
      <c r="H224" s="21">
        <f>E224*16/31</f>
        <v>41.29032258064516</v>
      </c>
      <c r="I224" s="22"/>
      <c r="J224" s="38"/>
    </row>
    <row r="225" spans="1:10" ht="18">
      <c r="A225" s="17"/>
      <c r="B225" s="18" t="s">
        <v>198</v>
      </c>
      <c r="C225" s="21"/>
      <c r="D225" s="19"/>
      <c r="E225" s="21">
        <f>+E224</f>
        <v>80</v>
      </c>
      <c r="F225" s="45" t="s">
        <v>52</v>
      </c>
      <c r="G225" s="20" t="s">
        <v>53</v>
      </c>
      <c r="H225" s="21">
        <f>E225*2</f>
        <v>160</v>
      </c>
      <c r="I225" s="22"/>
      <c r="J225" s="38"/>
    </row>
    <row r="226" spans="1:10" ht="18">
      <c r="A226" s="17"/>
      <c r="B226" s="18"/>
      <c r="C226" s="21">
        <v>28590</v>
      </c>
      <c r="D226" s="19">
        <v>28810</v>
      </c>
      <c r="E226" s="21">
        <f>D226-C226</f>
        <v>220</v>
      </c>
      <c r="F226" s="45" t="s">
        <v>47</v>
      </c>
      <c r="G226" s="20" t="s">
        <v>16</v>
      </c>
      <c r="H226" s="21">
        <f>E226*4</f>
        <v>880</v>
      </c>
      <c r="I226" s="22">
        <f>SUM(H224:H226)</f>
        <v>1081.2903225806451</v>
      </c>
      <c r="J226" s="38"/>
    </row>
    <row r="227" spans="1:10" ht="18">
      <c r="A227" s="17"/>
      <c r="B227" s="18"/>
      <c r="C227" s="21"/>
      <c r="D227" s="19"/>
      <c r="E227" s="21"/>
      <c r="F227" s="45"/>
      <c r="G227" s="24"/>
      <c r="H227" s="21"/>
      <c r="I227" s="22"/>
      <c r="J227" s="38"/>
    </row>
    <row r="228" spans="1:10" ht="18">
      <c r="A228" s="17">
        <v>54</v>
      </c>
      <c r="B228" s="18" t="s">
        <v>200</v>
      </c>
      <c r="C228" s="21">
        <v>26980</v>
      </c>
      <c r="D228" s="19">
        <v>27580</v>
      </c>
      <c r="E228" s="21">
        <f>D228-C228</f>
        <v>600</v>
      </c>
      <c r="F228" s="45" t="s">
        <v>136</v>
      </c>
      <c r="G228" s="20" t="s">
        <v>105</v>
      </c>
      <c r="H228" s="21">
        <f>E228*3/31</f>
        <v>58.064516129032256</v>
      </c>
      <c r="I228" s="22"/>
      <c r="J228" s="38"/>
    </row>
    <row r="229" spans="1:10" ht="18">
      <c r="A229" s="17"/>
      <c r="B229" s="18" t="s">
        <v>201</v>
      </c>
      <c r="C229" s="21"/>
      <c r="D229" s="19"/>
      <c r="E229" s="21">
        <f>E228</f>
        <v>600</v>
      </c>
      <c r="F229" s="45" t="s">
        <v>202</v>
      </c>
      <c r="G229" s="20" t="s">
        <v>12</v>
      </c>
      <c r="H229" s="21">
        <f>E229*3</f>
        <v>1800</v>
      </c>
      <c r="I229" s="22"/>
      <c r="J229" s="38"/>
    </row>
    <row r="230" spans="1:10" ht="18">
      <c r="A230" s="17"/>
      <c r="B230" s="18"/>
      <c r="C230" s="21">
        <v>27500</v>
      </c>
      <c r="D230" s="19">
        <v>28190</v>
      </c>
      <c r="E230" s="21">
        <f>D230-C230</f>
        <v>690</v>
      </c>
      <c r="F230" s="45" t="s">
        <v>25</v>
      </c>
      <c r="G230" s="20" t="s">
        <v>13</v>
      </c>
      <c r="H230" s="21">
        <f>E230*6</f>
        <v>4140</v>
      </c>
      <c r="I230" s="22"/>
      <c r="J230" s="38"/>
    </row>
    <row r="231" spans="1:10" ht="18">
      <c r="A231" s="17"/>
      <c r="B231" s="18"/>
      <c r="C231" s="21">
        <v>28590</v>
      </c>
      <c r="D231" s="19">
        <v>29420</v>
      </c>
      <c r="E231" s="21">
        <f>D231-C231</f>
        <v>830</v>
      </c>
      <c r="F231" s="45" t="s">
        <v>47</v>
      </c>
      <c r="G231" s="20" t="s">
        <v>16</v>
      </c>
      <c r="H231" s="21">
        <f>E231*4</f>
        <v>3320</v>
      </c>
      <c r="I231" s="22">
        <f>SUM(H228:H231)</f>
        <v>9318.064516129032</v>
      </c>
      <c r="J231" s="38"/>
    </row>
    <row r="232" spans="1:10" ht="18">
      <c r="A232" s="17"/>
      <c r="B232" s="18"/>
      <c r="C232" s="21"/>
      <c r="D232" s="19"/>
      <c r="E232" s="21"/>
      <c r="F232" s="45"/>
      <c r="G232" s="24"/>
      <c r="H232" s="21"/>
      <c r="I232" s="22"/>
      <c r="J232" s="38"/>
    </row>
    <row r="233" spans="1:10" ht="18">
      <c r="A233" s="17">
        <v>55</v>
      </c>
      <c r="B233" s="18" t="s">
        <v>203</v>
      </c>
      <c r="C233" s="21">
        <v>23940</v>
      </c>
      <c r="D233" s="19">
        <v>24510</v>
      </c>
      <c r="E233" s="21">
        <f>D233-C233</f>
        <v>570</v>
      </c>
      <c r="F233" s="45" t="s">
        <v>204</v>
      </c>
      <c r="G233" s="20" t="s">
        <v>14</v>
      </c>
      <c r="H233" s="21">
        <f>E233*6/31</f>
        <v>110.3225806451613</v>
      </c>
      <c r="I233" s="22"/>
      <c r="J233" s="38"/>
    </row>
    <row r="234" spans="1:10" ht="18">
      <c r="A234" s="17"/>
      <c r="B234" s="18" t="s">
        <v>24</v>
      </c>
      <c r="C234" s="21">
        <v>24440</v>
      </c>
      <c r="D234" s="19">
        <v>25140</v>
      </c>
      <c r="E234" s="21">
        <f>D234-C234</f>
        <v>700</v>
      </c>
      <c r="F234" s="45" t="s">
        <v>25</v>
      </c>
      <c r="G234" s="20" t="s">
        <v>13</v>
      </c>
      <c r="H234" s="21">
        <f>E234*6</f>
        <v>4200</v>
      </c>
      <c r="I234" s="22"/>
      <c r="J234" s="38"/>
    </row>
    <row r="235" spans="1:10" ht="18">
      <c r="A235" s="17"/>
      <c r="B235" s="18"/>
      <c r="C235" s="21">
        <v>25440</v>
      </c>
      <c r="D235" s="19">
        <v>26350</v>
      </c>
      <c r="E235" s="21">
        <f>D235-C235</f>
        <v>910</v>
      </c>
      <c r="F235" s="45" t="s">
        <v>47</v>
      </c>
      <c r="G235" s="20" t="s">
        <v>16</v>
      </c>
      <c r="H235" s="21">
        <f>E235*4</f>
        <v>3640</v>
      </c>
      <c r="I235" s="22">
        <f>SUM(H233:H235)</f>
        <v>7950.322580645161</v>
      </c>
      <c r="J235" s="38"/>
    </row>
    <row r="236" spans="1:10" ht="18">
      <c r="A236" s="17"/>
      <c r="B236" s="18"/>
      <c r="C236" s="21"/>
      <c r="D236" s="19"/>
      <c r="E236" s="21"/>
      <c r="F236" s="45"/>
      <c r="G236" s="24"/>
      <c r="H236" s="21"/>
      <c r="I236" s="22"/>
      <c r="J236" s="38"/>
    </row>
    <row r="237" spans="1:10" ht="18">
      <c r="A237" s="17">
        <v>56</v>
      </c>
      <c r="B237" s="18" t="s">
        <v>205</v>
      </c>
      <c r="C237" s="21">
        <v>28050</v>
      </c>
      <c r="D237" s="19">
        <v>28190</v>
      </c>
      <c r="E237" s="21">
        <f>D237-C237</f>
        <v>140</v>
      </c>
      <c r="F237" s="45" t="s">
        <v>27</v>
      </c>
      <c r="G237" s="20" t="s">
        <v>18</v>
      </c>
      <c r="H237" s="21">
        <f>E237*2/31</f>
        <v>9.03225806451613</v>
      </c>
      <c r="I237" s="22"/>
      <c r="J237" s="38"/>
    </row>
    <row r="238" spans="1:10" ht="18">
      <c r="A238" s="17"/>
      <c r="B238" s="18" t="s">
        <v>206</v>
      </c>
      <c r="C238" s="21">
        <v>29140</v>
      </c>
      <c r="D238" s="19">
        <v>29420</v>
      </c>
      <c r="E238" s="21">
        <f>D238-C238</f>
        <v>280</v>
      </c>
      <c r="F238" s="45" t="s">
        <v>25</v>
      </c>
      <c r="G238" s="20" t="s">
        <v>13</v>
      </c>
      <c r="H238" s="21">
        <f>E238*6</f>
        <v>1680</v>
      </c>
      <c r="I238" s="22"/>
      <c r="J238" s="38"/>
    </row>
    <row r="239" spans="1:10" ht="18">
      <c r="A239" s="17"/>
      <c r="B239" s="18"/>
      <c r="C239" s="21">
        <v>30280</v>
      </c>
      <c r="D239" s="19">
        <v>30620</v>
      </c>
      <c r="E239" s="21">
        <f>D239-C239</f>
        <v>340</v>
      </c>
      <c r="F239" s="45" t="s">
        <v>47</v>
      </c>
      <c r="G239" s="20" t="s">
        <v>16</v>
      </c>
      <c r="H239" s="21">
        <f>E239*4</f>
        <v>1360</v>
      </c>
      <c r="I239" s="22">
        <f>SUM(H237:H239)</f>
        <v>3049.032258064516</v>
      </c>
      <c r="J239" s="38"/>
    </row>
    <row r="240" spans="1:10" ht="18">
      <c r="A240" s="17"/>
      <c r="B240" s="18"/>
      <c r="C240" s="21"/>
      <c r="D240" s="19"/>
      <c r="E240" s="21"/>
      <c r="F240" s="45"/>
      <c r="G240" s="24"/>
      <c r="H240" s="21"/>
      <c r="I240" s="22"/>
      <c r="J240" s="38"/>
    </row>
    <row r="241" spans="1:10" ht="18">
      <c r="A241" s="17">
        <v>57</v>
      </c>
      <c r="B241" s="18" t="s">
        <v>207</v>
      </c>
      <c r="C241" s="21">
        <v>25440</v>
      </c>
      <c r="D241" s="19">
        <v>25740</v>
      </c>
      <c r="E241" s="21">
        <f>D241-C241</f>
        <v>300</v>
      </c>
      <c r="F241" s="45" t="s">
        <v>177</v>
      </c>
      <c r="G241" s="20" t="s">
        <v>32</v>
      </c>
      <c r="H241" s="21">
        <f>E241*4/31</f>
        <v>38.70967741935484</v>
      </c>
      <c r="I241" s="22"/>
      <c r="J241" s="38"/>
    </row>
    <row r="242" spans="1:10" ht="18">
      <c r="A242" s="17"/>
      <c r="B242" s="18" t="s">
        <v>208</v>
      </c>
      <c r="C242" s="21"/>
      <c r="D242" s="19"/>
      <c r="E242" s="21">
        <f>+E241</f>
        <v>300</v>
      </c>
      <c r="F242" s="45" t="s">
        <v>33</v>
      </c>
      <c r="G242" s="20" t="s">
        <v>16</v>
      </c>
      <c r="H242" s="21">
        <f>E242*4</f>
        <v>1200</v>
      </c>
      <c r="I242" s="22"/>
      <c r="J242" s="38"/>
    </row>
    <row r="243" spans="1:10" ht="18">
      <c r="A243" s="17"/>
      <c r="B243" s="18"/>
      <c r="C243" s="21">
        <v>26450</v>
      </c>
      <c r="D243" s="19">
        <v>26970</v>
      </c>
      <c r="E243" s="21">
        <f>D243-C243</f>
        <v>520</v>
      </c>
      <c r="F243" s="45" t="s">
        <v>47</v>
      </c>
      <c r="G243" s="20" t="s">
        <v>16</v>
      </c>
      <c r="H243" s="21">
        <f>E243*4</f>
        <v>2080</v>
      </c>
      <c r="I243" s="22">
        <f>SUM(H241:H243)</f>
        <v>3318.709677419355</v>
      </c>
      <c r="J243" s="38"/>
    </row>
    <row r="244" spans="1:10" ht="18">
      <c r="A244" s="17"/>
      <c r="B244" s="18"/>
      <c r="C244" s="21"/>
      <c r="D244" s="19"/>
      <c r="E244" s="21"/>
      <c r="F244" s="45"/>
      <c r="G244" s="24"/>
      <c r="H244" s="21"/>
      <c r="I244" s="22"/>
      <c r="J244" s="38"/>
    </row>
    <row r="245" spans="1:10" ht="18">
      <c r="A245" s="17">
        <v>58</v>
      </c>
      <c r="B245" s="18" t="s">
        <v>209</v>
      </c>
      <c r="C245" s="21">
        <v>24930</v>
      </c>
      <c r="D245" s="19">
        <v>25140</v>
      </c>
      <c r="E245" s="21">
        <f>D245-C245</f>
        <v>210</v>
      </c>
      <c r="F245" s="45" t="s">
        <v>211</v>
      </c>
      <c r="G245" s="20" t="s">
        <v>212</v>
      </c>
      <c r="H245" s="21">
        <f>E245*18/30</f>
        <v>126</v>
      </c>
      <c r="I245" s="22"/>
      <c r="J245" s="38"/>
    </row>
    <row r="246" spans="1:10" ht="18">
      <c r="A246" s="17"/>
      <c r="B246" s="18" t="s">
        <v>210</v>
      </c>
      <c r="C246" s="21"/>
      <c r="D246" s="19"/>
      <c r="E246" s="21">
        <f>+E245</f>
        <v>210</v>
      </c>
      <c r="F246" s="45" t="s">
        <v>126</v>
      </c>
      <c r="G246" s="20" t="s">
        <v>12</v>
      </c>
      <c r="H246" s="21">
        <f>E246*3</f>
        <v>630</v>
      </c>
      <c r="I246" s="22"/>
      <c r="J246" s="38"/>
    </row>
    <row r="247" spans="1:10" ht="18">
      <c r="A247" s="17"/>
      <c r="B247" s="18"/>
      <c r="C247" s="21">
        <v>25930</v>
      </c>
      <c r="D247" s="19">
        <v>26350</v>
      </c>
      <c r="E247" s="21">
        <f>D247-C247</f>
        <v>420</v>
      </c>
      <c r="F247" s="45" t="s">
        <v>47</v>
      </c>
      <c r="G247" s="20" t="s">
        <v>16</v>
      </c>
      <c r="H247" s="21">
        <f>E247*4</f>
        <v>1680</v>
      </c>
      <c r="I247" s="22">
        <f>SUM(H245:H247)</f>
        <v>2436</v>
      </c>
      <c r="J247" s="38"/>
    </row>
    <row r="248" spans="1:10" ht="18">
      <c r="A248" s="17"/>
      <c r="B248" s="18"/>
      <c r="C248" s="21"/>
      <c r="D248" s="19"/>
      <c r="E248" s="21"/>
      <c r="F248" s="45"/>
      <c r="G248" s="24"/>
      <c r="H248" s="21"/>
      <c r="I248" s="22"/>
      <c r="J248" s="38"/>
    </row>
    <row r="249" spans="1:10" ht="18">
      <c r="A249" s="17">
        <v>59</v>
      </c>
      <c r="B249" s="18" t="s">
        <v>214</v>
      </c>
      <c r="C249" s="21">
        <v>26450</v>
      </c>
      <c r="D249" s="19">
        <v>26970</v>
      </c>
      <c r="E249" s="21">
        <f>D249-C249</f>
        <v>520</v>
      </c>
      <c r="F249" s="45" t="s">
        <v>166</v>
      </c>
      <c r="G249" s="20" t="s">
        <v>14</v>
      </c>
      <c r="H249" s="21">
        <f>E249*6/30</f>
        <v>104</v>
      </c>
      <c r="I249" s="22"/>
      <c r="J249" s="38"/>
    </row>
    <row r="250" spans="1:10" ht="18">
      <c r="A250" s="17"/>
      <c r="B250" s="18" t="s">
        <v>159</v>
      </c>
      <c r="C250" s="21"/>
      <c r="D250" s="19"/>
      <c r="E250" s="21">
        <f>+E249</f>
        <v>520</v>
      </c>
      <c r="F250" s="45" t="s">
        <v>126</v>
      </c>
      <c r="G250" s="20" t="s">
        <v>12</v>
      </c>
      <c r="H250" s="21">
        <f>E250*3</f>
        <v>1560</v>
      </c>
      <c r="I250" s="22"/>
      <c r="J250" s="38"/>
    </row>
    <row r="251" spans="1:10" ht="18">
      <c r="A251" s="17"/>
      <c r="B251" s="18"/>
      <c r="C251" s="21">
        <v>27500</v>
      </c>
      <c r="D251" s="19">
        <v>28190</v>
      </c>
      <c r="E251" s="21">
        <f>D251-C251</f>
        <v>690</v>
      </c>
      <c r="F251" s="45" t="s">
        <v>47</v>
      </c>
      <c r="G251" s="20" t="s">
        <v>16</v>
      </c>
      <c r="H251" s="21">
        <f>E251*4</f>
        <v>2760</v>
      </c>
      <c r="I251" s="22">
        <f>SUM(H249:H251)</f>
        <v>4424</v>
      </c>
      <c r="J251" s="38"/>
    </row>
    <row r="252" spans="1:10" ht="18">
      <c r="A252" s="17"/>
      <c r="B252" s="18"/>
      <c r="C252" s="21"/>
      <c r="D252" s="19"/>
      <c r="E252" s="21"/>
      <c r="F252" s="45"/>
      <c r="G252" s="24"/>
      <c r="H252" s="21"/>
      <c r="I252" s="22"/>
      <c r="J252" s="38"/>
    </row>
    <row r="253" spans="1:10" ht="18">
      <c r="A253" s="17">
        <v>60</v>
      </c>
      <c r="B253" s="18" t="s">
        <v>213</v>
      </c>
      <c r="C253" s="21">
        <v>34430</v>
      </c>
      <c r="D253" s="19">
        <v>34470</v>
      </c>
      <c r="E253" s="21">
        <f>D253-C253</f>
        <v>40</v>
      </c>
      <c r="F253" s="45" t="s">
        <v>56</v>
      </c>
      <c r="G253" s="20" t="s">
        <v>57</v>
      </c>
      <c r="H253" s="21">
        <f>E253*28/31</f>
        <v>36.12903225806452</v>
      </c>
      <c r="I253" s="22"/>
      <c r="J253" s="38"/>
    </row>
    <row r="254" spans="1:10" ht="18">
      <c r="A254" s="17"/>
      <c r="B254" s="18" t="s">
        <v>187</v>
      </c>
      <c r="C254" s="21"/>
      <c r="D254" s="19"/>
      <c r="E254" s="21">
        <f>+E253</f>
        <v>40</v>
      </c>
      <c r="F254" s="45" t="s">
        <v>52</v>
      </c>
      <c r="G254" s="20" t="s">
        <v>53</v>
      </c>
      <c r="H254" s="21">
        <f>E254*2</f>
        <v>80</v>
      </c>
      <c r="I254" s="22"/>
      <c r="J254" s="38"/>
    </row>
    <row r="255" spans="1:10" ht="18">
      <c r="A255" s="17"/>
      <c r="B255" s="18"/>
      <c r="C255" s="21">
        <v>35640</v>
      </c>
      <c r="D255" s="19">
        <v>35800</v>
      </c>
      <c r="E255" s="21">
        <f>D255-C255</f>
        <v>160</v>
      </c>
      <c r="F255" s="45" t="s">
        <v>47</v>
      </c>
      <c r="G255" s="20" t="s">
        <v>16</v>
      </c>
      <c r="H255" s="21">
        <f>E255*4</f>
        <v>640</v>
      </c>
      <c r="I255" s="22">
        <f>SUM(H253:H255)</f>
        <v>756.1290322580645</v>
      </c>
      <c r="J255" s="38"/>
    </row>
    <row r="256" spans="1:10" ht="18">
      <c r="A256" s="17"/>
      <c r="B256" s="18"/>
      <c r="C256" s="21"/>
      <c r="D256" s="19"/>
      <c r="E256" s="21"/>
      <c r="F256" s="45"/>
      <c r="G256" s="24"/>
      <c r="H256" s="21"/>
      <c r="I256" s="22"/>
      <c r="J256" s="38"/>
    </row>
    <row r="257" spans="1:10" ht="18">
      <c r="A257" s="17">
        <v>61</v>
      </c>
      <c r="B257" s="18" t="s">
        <v>215</v>
      </c>
      <c r="C257" s="21">
        <v>28050</v>
      </c>
      <c r="D257" s="19">
        <v>28190</v>
      </c>
      <c r="E257" s="21">
        <f>D257-C257</f>
        <v>140</v>
      </c>
      <c r="F257" s="45" t="s">
        <v>56</v>
      </c>
      <c r="G257" s="20" t="s">
        <v>57</v>
      </c>
      <c r="H257" s="21">
        <f>E257*28/31</f>
        <v>126.45161290322581</v>
      </c>
      <c r="I257" s="22"/>
      <c r="J257" s="38"/>
    </row>
    <row r="258" spans="1:10" ht="18">
      <c r="A258" s="17"/>
      <c r="B258" s="18" t="s">
        <v>30</v>
      </c>
      <c r="C258" s="21"/>
      <c r="D258" s="19"/>
      <c r="E258" s="21">
        <f>+E257</f>
        <v>140</v>
      </c>
      <c r="F258" s="45" t="s">
        <v>52</v>
      </c>
      <c r="G258" s="20" t="s">
        <v>53</v>
      </c>
      <c r="H258" s="21">
        <f>E258*2</f>
        <v>280</v>
      </c>
      <c r="I258" s="22"/>
      <c r="J258" s="38"/>
    </row>
    <row r="259" spans="1:10" ht="18">
      <c r="A259" s="17"/>
      <c r="B259" s="18"/>
      <c r="C259" s="21">
        <v>29140</v>
      </c>
      <c r="D259" s="19">
        <v>29420</v>
      </c>
      <c r="E259" s="21">
        <f>D259-C259</f>
        <v>280</v>
      </c>
      <c r="F259" s="45" t="s">
        <v>47</v>
      </c>
      <c r="G259" s="20" t="s">
        <v>16</v>
      </c>
      <c r="H259" s="21">
        <f>E259*4</f>
        <v>1120</v>
      </c>
      <c r="I259" s="22">
        <f>SUM(H257:H259)</f>
        <v>1526.4516129032259</v>
      </c>
      <c r="J259" s="38"/>
    </row>
    <row r="260" spans="1:10" ht="18">
      <c r="A260" s="17"/>
      <c r="B260" s="18"/>
      <c r="C260" s="21"/>
      <c r="D260" s="19"/>
      <c r="E260" s="21"/>
      <c r="F260" s="45"/>
      <c r="G260" s="24"/>
      <c r="H260" s="21"/>
      <c r="I260" s="22"/>
      <c r="J260" s="38"/>
    </row>
    <row r="261" spans="1:10" ht="18">
      <c r="A261" s="17">
        <v>62</v>
      </c>
      <c r="B261" s="18" t="s">
        <v>216</v>
      </c>
      <c r="C261" s="21">
        <v>25440</v>
      </c>
      <c r="D261" s="19">
        <v>25740</v>
      </c>
      <c r="E261" s="21">
        <f>D261-C261</f>
        <v>300</v>
      </c>
      <c r="F261" s="45" t="s">
        <v>218</v>
      </c>
      <c r="G261" s="20" t="s">
        <v>57</v>
      </c>
      <c r="H261" s="21">
        <f>E261*28/30</f>
        <v>280</v>
      </c>
      <c r="I261" s="22"/>
      <c r="J261" s="38"/>
    </row>
    <row r="262" spans="1:10" ht="18">
      <c r="A262" s="17"/>
      <c r="B262" s="18" t="s">
        <v>217</v>
      </c>
      <c r="C262" s="21"/>
      <c r="D262" s="19"/>
      <c r="E262" s="21">
        <f>+E261</f>
        <v>300</v>
      </c>
      <c r="F262" s="45" t="s">
        <v>29</v>
      </c>
      <c r="G262" s="20" t="s">
        <v>15</v>
      </c>
      <c r="H262" s="21">
        <f>E262*5</f>
        <v>1500</v>
      </c>
      <c r="I262" s="22"/>
      <c r="J262" s="38"/>
    </row>
    <row r="263" spans="1:10" ht="18">
      <c r="A263" s="17"/>
      <c r="B263" s="18"/>
      <c r="C263" s="21">
        <v>26450</v>
      </c>
      <c r="D263" s="19">
        <v>26970</v>
      </c>
      <c r="E263" s="21">
        <f>D263-C263</f>
        <v>520</v>
      </c>
      <c r="F263" s="45" t="s">
        <v>47</v>
      </c>
      <c r="G263" s="20" t="s">
        <v>16</v>
      </c>
      <c r="H263" s="21">
        <f>E263*4</f>
        <v>2080</v>
      </c>
      <c r="I263" s="22">
        <f>SUM(H261:H263)</f>
        <v>3860</v>
      </c>
      <c r="J263" s="38"/>
    </row>
    <row r="264" spans="1:10" ht="18">
      <c r="A264" s="17"/>
      <c r="B264" s="18"/>
      <c r="C264" s="21"/>
      <c r="D264" s="19"/>
      <c r="E264" s="21"/>
      <c r="F264" s="45"/>
      <c r="G264" s="24"/>
      <c r="H264" s="21"/>
      <c r="I264" s="22"/>
      <c r="J264" s="38"/>
    </row>
    <row r="265" spans="1:10" ht="18">
      <c r="A265" s="17">
        <v>63</v>
      </c>
      <c r="B265" s="18" t="s">
        <v>219</v>
      </c>
      <c r="C265" s="21">
        <v>25440</v>
      </c>
      <c r="D265" s="19">
        <v>25740</v>
      </c>
      <c r="E265" s="21">
        <f>D265-C265</f>
        <v>300</v>
      </c>
      <c r="F265" s="45" t="s">
        <v>218</v>
      </c>
      <c r="G265" s="20" t="s">
        <v>57</v>
      </c>
      <c r="H265" s="21">
        <f>E265*28/30</f>
        <v>280</v>
      </c>
      <c r="I265" s="22"/>
      <c r="J265" s="38"/>
    </row>
    <row r="266" spans="1:10" ht="18">
      <c r="A266" s="17"/>
      <c r="B266" s="18" t="s">
        <v>217</v>
      </c>
      <c r="C266" s="21"/>
      <c r="D266" s="19"/>
      <c r="E266" s="21">
        <f>+E265</f>
        <v>300</v>
      </c>
      <c r="F266" s="45" t="s">
        <v>29</v>
      </c>
      <c r="G266" s="20" t="s">
        <v>15</v>
      </c>
      <c r="H266" s="21">
        <f>E266*5</f>
        <v>1500</v>
      </c>
      <c r="I266" s="22"/>
      <c r="J266" s="38"/>
    </row>
    <row r="267" spans="1:10" ht="18">
      <c r="A267" s="17"/>
      <c r="B267" s="18"/>
      <c r="C267" s="21">
        <v>26980</v>
      </c>
      <c r="D267" s="19">
        <v>27580</v>
      </c>
      <c r="E267" s="21">
        <f>D267-C267</f>
        <v>600</v>
      </c>
      <c r="F267" s="45" t="s">
        <v>47</v>
      </c>
      <c r="G267" s="20" t="s">
        <v>16</v>
      </c>
      <c r="H267" s="21">
        <f>E267*4</f>
        <v>2400</v>
      </c>
      <c r="I267" s="22">
        <f>SUM(H265:H267)</f>
        <v>4180</v>
      </c>
      <c r="J267" s="38"/>
    </row>
    <row r="268" spans="1:10" ht="18">
      <c r="A268" s="39"/>
      <c r="B268" s="28"/>
      <c r="C268" s="29"/>
      <c r="D268" s="40"/>
      <c r="E268" s="29"/>
      <c r="F268" s="46"/>
      <c r="G268" s="41"/>
      <c r="H268" s="29"/>
      <c r="I268" s="42"/>
      <c r="J268" s="38"/>
    </row>
    <row r="269" spans="2:13" ht="18" thickBot="1">
      <c r="B269" s="1" t="s">
        <v>3</v>
      </c>
      <c r="H269" s="43">
        <f>SUM(H5:H268)</f>
        <v>225536.15898617505</v>
      </c>
      <c r="I269" s="43">
        <f>SUM(I5:I268)</f>
        <v>225536.15898617503</v>
      </c>
      <c r="J269" s="38"/>
      <c r="K269" s="16">
        <f>+วิทยฐานะ!I269</f>
        <v>1270716.36</v>
      </c>
      <c r="L269" s="16">
        <f>ค่าตอบแทน!I225</f>
        <v>2671616.32</v>
      </c>
      <c r="M269" s="15">
        <f>SUM(I269:L269)</f>
        <v>4167868.838986175</v>
      </c>
    </row>
    <row r="270" ht="18" thickTop="1"/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25" right="0.25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270"/>
  <sheetViews>
    <sheetView tabSelected="1" zoomScaleSheetLayoutView="100" zoomScalePageLayoutView="0" workbookViewId="0" topLeftCell="A246">
      <selection activeCell="H270" sqref="H270"/>
    </sheetView>
  </sheetViews>
  <sheetFormatPr defaultColWidth="9.00390625" defaultRowHeight="15"/>
  <cols>
    <col min="1" max="1" width="4.57421875" style="14" customWidth="1"/>
    <col min="2" max="2" width="17.7109375" style="1" customWidth="1"/>
    <col min="3" max="4" width="8.8515625" style="1" bestFit="1" customWidth="1"/>
    <col min="5" max="5" width="8.00390625" style="16" customWidth="1"/>
    <col min="6" max="6" width="11.57421875" style="14" bestFit="1" customWidth="1"/>
    <col min="7" max="7" width="6.00390625" style="1" customWidth="1"/>
    <col min="8" max="9" width="9.8515625" style="1" bestFit="1" customWidth="1"/>
    <col min="10" max="10" width="16.57421875" style="1" bestFit="1" customWidth="1"/>
    <col min="11" max="11" width="9.8515625" style="1" bestFit="1" customWidth="1"/>
    <col min="12" max="12" width="12.140625" style="1" customWidth="1"/>
    <col min="13" max="13" width="13.7109375" style="1" customWidth="1"/>
    <col min="14" max="16384" width="9.00390625" style="1" customWidth="1"/>
  </cols>
  <sheetData>
    <row r="1" spans="1:10" s="3" customFormat="1" ht="18">
      <c r="A1" s="49"/>
      <c r="B1" s="57" t="s">
        <v>220</v>
      </c>
      <c r="C1" s="57"/>
      <c r="D1" s="57"/>
      <c r="E1" s="57"/>
      <c r="F1" s="57"/>
      <c r="G1" s="57"/>
      <c r="H1" s="57"/>
      <c r="I1" s="57"/>
      <c r="J1" s="57"/>
    </row>
    <row r="2" spans="1:10" s="3" customFormat="1" ht="18">
      <c r="A2" s="49"/>
      <c r="B2" s="57" t="s">
        <v>4</v>
      </c>
      <c r="C2" s="57"/>
      <c r="D2" s="57"/>
      <c r="E2" s="57"/>
      <c r="F2" s="57"/>
      <c r="G2" s="57"/>
      <c r="H2" s="57"/>
      <c r="I2" s="57"/>
      <c r="J2" s="57"/>
    </row>
    <row r="3" spans="1:10" s="49" customFormat="1" ht="18">
      <c r="A3" s="58" t="s">
        <v>0</v>
      </c>
      <c r="B3" s="60" t="s">
        <v>1</v>
      </c>
      <c r="C3" s="4" t="s">
        <v>5</v>
      </c>
      <c r="D3" s="5" t="s">
        <v>6</v>
      </c>
      <c r="E3" s="54" t="s">
        <v>7</v>
      </c>
      <c r="F3" s="6" t="s">
        <v>8</v>
      </c>
      <c r="G3" s="7" t="s">
        <v>9</v>
      </c>
      <c r="H3" s="58" t="s">
        <v>11</v>
      </c>
      <c r="I3" s="52" t="s">
        <v>3</v>
      </c>
      <c r="J3" s="62" t="s">
        <v>2</v>
      </c>
    </row>
    <row r="4" spans="1:10" s="49" customFormat="1" ht="18">
      <c r="A4" s="59"/>
      <c r="B4" s="61"/>
      <c r="C4" s="50"/>
      <c r="D4" s="51"/>
      <c r="E4" s="55"/>
      <c r="F4" s="11"/>
      <c r="G4" s="12"/>
      <c r="H4" s="59"/>
      <c r="I4" s="53"/>
      <c r="J4" s="63"/>
    </row>
    <row r="5" spans="1:10" ht="18">
      <c r="A5" s="31">
        <v>1</v>
      </c>
      <c r="B5" s="32" t="s">
        <v>39</v>
      </c>
      <c r="C5" s="35">
        <v>0</v>
      </c>
      <c r="D5" s="33">
        <v>3500</v>
      </c>
      <c r="E5" s="35">
        <f>D5-C5</f>
        <v>3500</v>
      </c>
      <c r="F5" s="44" t="s">
        <v>41</v>
      </c>
      <c r="G5" s="34" t="s">
        <v>42</v>
      </c>
      <c r="H5" s="35">
        <f>E5*10/30</f>
        <v>1166.6666666666667</v>
      </c>
      <c r="I5" s="36"/>
      <c r="J5" s="37" t="s">
        <v>43</v>
      </c>
    </row>
    <row r="6" spans="1:10" ht="18">
      <c r="A6" s="17"/>
      <c r="B6" s="18" t="s">
        <v>40</v>
      </c>
      <c r="C6" s="21"/>
      <c r="D6" s="19"/>
      <c r="E6" s="21">
        <f>+E5</f>
        <v>3500</v>
      </c>
      <c r="F6" s="45" t="s">
        <v>33</v>
      </c>
      <c r="G6" s="20" t="s">
        <v>12</v>
      </c>
      <c r="H6" s="21">
        <f>E6*3</f>
        <v>10500</v>
      </c>
      <c r="I6" s="22"/>
      <c r="J6" s="38" t="s">
        <v>44</v>
      </c>
    </row>
    <row r="7" spans="1:10" ht="18">
      <c r="A7" s="17"/>
      <c r="B7" s="18"/>
      <c r="C7" s="21"/>
      <c r="D7" s="19"/>
      <c r="E7" s="21">
        <f>E6</f>
        <v>3500</v>
      </c>
      <c r="F7" s="45" t="s">
        <v>47</v>
      </c>
      <c r="G7" s="20" t="s">
        <v>16</v>
      </c>
      <c r="H7" s="21">
        <f>E7*4</f>
        <v>14000</v>
      </c>
      <c r="I7" s="22">
        <f>SUM(H5:H7)</f>
        <v>25666.666666666664</v>
      </c>
      <c r="J7" s="38" t="s">
        <v>20</v>
      </c>
    </row>
    <row r="8" spans="1:10" ht="18">
      <c r="A8" s="17"/>
      <c r="B8" s="18"/>
      <c r="C8" s="21"/>
      <c r="D8" s="19"/>
      <c r="E8" s="21"/>
      <c r="F8" s="45"/>
      <c r="G8" s="20"/>
      <c r="H8" s="21"/>
      <c r="I8" s="22"/>
      <c r="J8" s="38"/>
    </row>
    <row r="9" spans="1:10" ht="18">
      <c r="A9" s="17">
        <v>2</v>
      </c>
      <c r="B9" s="18" t="s">
        <v>48</v>
      </c>
      <c r="C9" s="21">
        <v>0</v>
      </c>
      <c r="D9" s="19">
        <v>3500</v>
      </c>
      <c r="E9" s="21">
        <f>D9-C9</f>
        <v>3500</v>
      </c>
      <c r="F9" s="45" t="s">
        <v>50</v>
      </c>
      <c r="G9" s="20" t="s">
        <v>51</v>
      </c>
      <c r="H9" s="21">
        <f>E9*30/31</f>
        <v>3387.0967741935483</v>
      </c>
      <c r="I9" s="22"/>
      <c r="J9" s="38"/>
    </row>
    <row r="10" spans="1:10" ht="18">
      <c r="A10" s="17"/>
      <c r="B10" s="18" t="s">
        <v>49</v>
      </c>
      <c r="C10" s="21"/>
      <c r="D10" s="19"/>
      <c r="E10" s="21">
        <f>+E9</f>
        <v>3500</v>
      </c>
      <c r="F10" s="45" t="s">
        <v>52</v>
      </c>
      <c r="G10" s="20" t="s">
        <v>53</v>
      </c>
      <c r="H10" s="21">
        <f>E10*2</f>
        <v>7000</v>
      </c>
      <c r="I10" s="22"/>
      <c r="J10" s="38"/>
    </row>
    <row r="11" spans="1:10" ht="18">
      <c r="A11" s="17"/>
      <c r="B11" s="18"/>
      <c r="C11" s="21"/>
      <c r="D11" s="19"/>
      <c r="E11" s="21">
        <f>E10</f>
        <v>3500</v>
      </c>
      <c r="F11" s="45" t="s">
        <v>47</v>
      </c>
      <c r="G11" s="20" t="s">
        <v>16</v>
      </c>
      <c r="H11" s="21">
        <f>E11*4</f>
        <v>14000</v>
      </c>
      <c r="I11" s="22">
        <f>SUM(H9:H11)</f>
        <v>24387.09677419355</v>
      </c>
      <c r="J11" s="38"/>
    </row>
    <row r="12" spans="1:10" ht="18">
      <c r="A12" s="17"/>
      <c r="B12" s="18"/>
      <c r="C12" s="21"/>
      <c r="D12" s="19"/>
      <c r="E12" s="21"/>
      <c r="F12" s="45"/>
      <c r="G12" s="20"/>
      <c r="H12" s="21"/>
      <c r="I12" s="22"/>
      <c r="J12" s="38"/>
    </row>
    <row r="13" spans="1:10" ht="18">
      <c r="A13" s="17">
        <v>3</v>
      </c>
      <c r="B13" s="18" t="s">
        <v>54</v>
      </c>
      <c r="C13" s="21">
        <v>0</v>
      </c>
      <c r="D13" s="19">
        <v>3500</v>
      </c>
      <c r="E13" s="21">
        <f>D13-C13</f>
        <v>3500</v>
      </c>
      <c r="F13" s="45" t="s">
        <v>56</v>
      </c>
      <c r="G13" s="20" t="s">
        <v>57</v>
      </c>
      <c r="H13" s="21">
        <f>E13*28/31</f>
        <v>3161.2903225806454</v>
      </c>
      <c r="I13" s="22"/>
      <c r="J13" s="38"/>
    </row>
    <row r="14" spans="1:10" ht="18">
      <c r="A14" s="17"/>
      <c r="B14" s="18" t="s">
        <v>55</v>
      </c>
      <c r="C14" s="21"/>
      <c r="D14" s="19"/>
      <c r="E14" s="21">
        <f>+E13</f>
        <v>3500</v>
      </c>
      <c r="F14" s="45" t="s">
        <v>52</v>
      </c>
      <c r="G14" s="20" t="s">
        <v>53</v>
      </c>
      <c r="H14" s="21">
        <f>E14*2</f>
        <v>7000</v>
      </c>
      <c r="I14" s="22"/>
      <c r="J14" s="38"/>
    </row>
    <row r="15" spans="1:10" ht="18">
      <c r="A15" s="17"/>
      <c r="B15" s="18"/>
      <c r="C15" s="21"/>
      <c r="D15" s="19"/>
      <c r="E15" s="21">
        <f>E14</f>
        <v>3500</v>
      </c>
      <c r="F15" s="45" t="s">
        <v>47</v>
      </c>
      <c r="G15" s="20" t="s">
        <v>16</v>
      </c>
      <c r="H15" s="21">
        <f>E15*4</f>
        <v>14000</v>
      </c>
      <c r="I15" s="22">
        <f>SUM(H13:H15)</f>
        <v>24161.290322580644</v>
      </c>
      <c r="J15" s="38"/>
    </row>
    <row r="16" spans="1:10" ht="18">
      <c r="A16" s="17"/>
      <c r="B16" s="18"/>
      <c r="C16" s="21"/>
      <c r="D16" s="19"/>
      <c r="E16" s="21"/>
      <c r="F16" s="45"/>
      <c r="G16" s="24"/>
      <c r="H16" s="21"/>
      <c r="I16" s="22"/>
      <c r="J16" s="38"/>
    </row>
    <row r="17" spans="1:10" ht="18">
      <c r="A17" s="17">
        <v>4</v>
      </c>
      <c r="B17" s="18" t="s">
        <v>58</v>
      </c>
      <c r="C17" s="21">
        <v>0</v>
      </c>
      <c r="D17" s="19">
        <v>3500</v>
      </c>
      <c r="E17" s="21">
        <f>D17-C17</f>
        <v>3500</v>
      </c>
      <c r="F17" s="45" t="s">
        <v>56</v>
      </c>
      <c r="G17" s="20" t="s">
        <v>57</v>
      </c>
      <c r="H17" s="21">
        <f>E17*28/31</f>
        <v>3161.2903225806454</v>
      </c>
      <c r="I17" s="22"/>
      <c r="J17" s="38"/>
    </row>
    <row r="18" spans="1:10" ht="18">
      <c r="A18" s="17"/>
      <c r="B18" s="18" t="s">
        <v>59</v>
      </c>
      <c r="C18" s="21"/>
      <c r="D18" s="19"/>
      <c r="E18" s="21">
        <f>+E17</f>
        <v>3500</v>
      </c>
      <c r="F18" s="45" t="s">
        <v>52</v>
      </c>
      <c r="G18" s="20" t="s">
        <v>53</v>
      </c>
      <c r="H18" s="21">
        <f>E18*2</f>
        <v>7000</v>
      </c>
      <c r="I18" s="22"/>
      <c r="J18" s="38"/>
    </row>
    <row r="19" spans="1:10" ht="18">
      <c r="A19" s="17"/>
      <c r="B19" s="18"/>
      <c r="C19" s="21"/>
      <c r="D19" s="19"/>
      <c r="E19" s="21">
        <f>E18</f>
        <v>3500</v>
      </c>
      <c r="F19" s="45" t="s">
        <v>47</v>
      </c>
      <c r="G19" s="20" t="s">
        <v>16</v>
      </c>
      <c r="H19" s="21">
        <f>E19*4</f>
        <v>14000</v>
      </c>
      <c r="I19" s="22">
        <f>SUM(H17:H19)</f>
        <v>24161.290322580644</v>
      </c>
      <c r="J19" s="38"/>
    </row>
    <row r="20" spans="1:10" ht="18">
      <c r="A20" s="17"/>
      <c r="B20" s="18"/>
      <c r="C20" s="21"/>
      <c r="D20" s="19"/>
      <c r="E20" s="21"/>
      <c r="F20" s="45"/>
      <c r="G20" s="20"/>
      <c r="H20" s="21"/>
      <c r="I20" s="22"/>
      <c r="J20" s="38"/>
    </row>
    <row r="21" spans="1:10" ht="18">
      <c r="A21" s="17">
        <v>5</v>
      </c>
      <c r="B21" s="18" t="s">
        <v>60</v>
      </c>
      <c r="C21" s="21">
        <v>0</v>
      </c>
      <c r="D21" s="19">
        <v>3500</v>
      </c>
      <c r="E21" s="21">
        <f>D21-C21</f>
        <v>3500</v>
      </c>
      <c r="F21" s="45" t="s">
        <v>56</v>
      </c>
      <c r="G21" s="20" t="s">
        <v>57</v>
      </c>
      <c r="H21" s="21">
        <f>E21*28/31</f>
        <v>3161.2903225806454</v>
      </c>
      <c r="I21" s="22"/>
      <c r="J21" s="38"/>
    </row>
    <row r="22" spans="1:10" ht="18">
      <c r="A22" s="17"/>
      <c r="B22" s="18" t="s">
        <v>55</v>
      </c>
      <c r="C22" s="21"/>
      <c r="D22" s="19"/>
      <c r="E22" s="21">
        <f>+E21</f>
        <v>3500</v>
      </c>
      <c r="F22" s="45" t="s">
        <v>52</v>
      </c>
      <c r="G22" s="20" t="s">
        <v>53</v>
      </c>
      <c r="H22" s="21">
        <f>E22*2</f>
        <v>7000</v>
      </c>
      <c r="I22" s="22"/>
      <c r="J22" s="38"/>
    </row>
    <row r="23" spans="1:10" ht="18">
      <c r="A23" s="17"/>
      <c r="B23" s="25"/>
      <c r="C23" s="21"/>
      <c r="D23" s="19"/>
      <c r="E23" s="21">
        <f>E22</f>
        <v>3500</v>
      </c>
      <c r="F23" s="45" t="s">
        <v>47</v>
      </c>
      <c r="G23" s="20" t="s">
        <v>16</v>
      </c>
      <c r="H23" s="21">
        <f>E23*4</f>
        <v>14000</v>
      </c>
      <c r="I23" s="22">
        <f>SUM(H21:H23)</f>
        <v>24161.290322580644</v>
      </c>
      <c r="J23" s="38"/>
    </row>
    <row r="24" spans="1:10" ht="18">
      <c r="A24" s="17"/>
      <c r="B24" s="18"/>
      <c r="C24" s="21"/>
      <c r="D24" s="19"/>
      <c r="E24" s="21"/>
      <c r="F24" s="45"/>
      <c r="G24" s="20"/>
      <c r="H24" s="21"/>
      <c r="I24" s="22"/>
      <c r="J24" s="38"/>
    </row>
    <row r="25" spans="1:10" ht="18">
      <c r="A25" s="17">
        <v>6</v>
      </c>
      <c r="B25" s="18" t="s">
        <v>61</v>
      </c>
      <c r="C25" s="21">
        <v>0</v>
      </c>
      <c r="D25" s="19">
        <v>3500</v>
      </c>
      <c r="E25" s="21">
        <f>D25-C25</f>
        <v>3500</v>
      </c>
      <c r="F25" s="45" t="s">
        <v>63</v>
      </c>
      <c r="G25" s="20" t="s">
        <v>22</v>
      </c>
      <c r="H25" s="21">
        <f>E25*16/31</f>
        <v>1806.4516129032259</v>
      </c>
      <c r="I25" s="22"/>
      <c r="J25" s="38"/>
    </row>
    <row r="26" spans="1:10" ht="18">
      <c r="A26" s="17"/>
      <c r="B26" s="26" t="s">
        <v>62</v>
      </c>
      <c r="C26" s="21"/>
      <c r="D26" s="19"/>
      <c r="E26" s="21">
        <f>+E25</f>
        <v>3500</v>
      </c>
      <c r="F26" s="45" t="s">
        <v>52</v>
      </c>
      <c r="G26" s="20" t="s">
        <v>53</v>
      </c>
      <c r="H26" s="21">
        <f>E26*2</f>
        <v>7000</v>
      </c>
      <c r="I26" s="22"/>
      <c r="J26" s="38"/>
    </row>
    <row r="27" spans="1:10" ht="18">
      <c r="A27" s="17"/>
      <c r="B27" s="18"/>
      <c r="C27" s="21"/>
      <c r="D27" s="19"/>
      <c r="E27" s="21">
        <f>E26</f>
        <v>3500</v>
      </c>
      <c r="F27" s="45" t="s">
        <v>47</v>
      </c>
      <c r="G27" s="20" t="s">
        <v>16</v>
      </c>
      <c r="H27" s="21">
        <f>E27*4</f>
        <v>14000</v>
      </c>
      <c r="I27" s="22">
        <f>SUM(H25:H27)</f>
        <v>22806.451612903227</v>
      </c>
      <c r="J27" s="38"/>
    </row>
    <row r="28" spans="1:10" ht="18">
      <c r="A28" s="17"/>
      <c r="B28" s="18"/>
      <c r="C28" s="21"/>
      <c r="D28" s="19"/>
      <c r="E28" s="21"/>
      <c r="F28" s="45"/>
      <c r="G28" s="24"/>
      <c r="H28" s="21"/>
      <c r="I28" s="22"/>
      <c r="J28" s="38"/>
    </row>
    <row r="29" spans="1:10" ht="18">
      <c r="A29" s="17">
        <v>7</v>
      </c>
      <c r="B29" s="18" t="s">
        <v>64</v>
      </c>
      <c r="C29" s="21">
        <v>0</v>
      </c>
      <c r="D29" s="19">
        <v>3500</v>
      </c>
      <c r="E29" s="21">
        <f>D29-C29</f>
        <v>3500</v>
      </c>
      <c r="F29" s="45" t="s">
        <v>65</v>
      </c>
      <c r="G29" s="20" t="s">
        <v>66</v>
      </c>
      <c r="H29" s="21">
        <f>E29*15/31</f>
        <v>1693.5483870967741</v>
      </c>
      <c r="I29" s="22"/>
      <c r="J29" s="38"/>
    </row>
    <row r="30" spans="1:10" ht="18">
      <c r="A30" s="17"/>
      <c r="B30" s="18" t="s">
        <v>59</v>
      </c>
      <c r="C30" s="21"/>
      <c r="D30" s="19"/>
      <c r="E30" s="21">
        <f>+E29</f>
        <v>3500</v>
      </c>
      <c r="F30" s="45" t="s">
        <v>52</v>
      </c>
      <c r="G30" s="20" t="s">
        <v>53</v>
      </c>
      <c r="H30" s="21">
        <f>E30*2</f>
        <v>7000</v>
      </c>
      <c r="I30" s="22"/>
      <c r="J30" s="38"/>
    </row>
    <row r="31" spans="1:10" ht="18">
      <c r="A31" s="17"/>
      <c r="B31" s="18"/>
      <c r="C31" s="21"/>
      <c r="D31" s="19"/>
      <c r="E31" s="21">
        <f>E30</f>
        <v>3500</v>
      </c>
      <c r="F31" s="45" t="s">
        <v>47</v>
      </c>
      <c r="G31" s="20" t="s">
        <v>16</v>
      </c>
      <c r="H31" s="21">
        <f>E31*4</f>
        <v>14000</v>
      </c>
      <c r="I31" s="22">
        <f>SUM(H29:H31)</f>
        <v>22693.548387096773</v>
      </c>
      <c r="J31" s="38"/>
    </row>
    <row r="32" spans="1:10" ht="18">
      <c r="A32" s="17"/>
      <c r="B32" s="18"/>
      <c r="C32" s="21"/>
      <c r="D32" s="19"/>
      <c r="E32" s="21"/>
      <c r="F32" s="45"/>
      <c r="G32" s="20"/>
      <c r="H32" s="21"/>
      <c r="I32" s="22"/>
      <c r="J32" s="38"/>
    </row>
    <row r="33" spans="1:10" ht="18">
      <c r="A33" s="17">
        <v>8</v>
      </c>
      <c r="B33" s="18" t="s">
        <v>67</v>
      </c>
      <c r="C33" s="21">
        <v>0</v>
      </c>
      <c r="D33" s="19">
        <v>3500</v>
      </c>
      <c r="E33" s="21">
        <f>D33-C33</f>
        <v>3500</v>
      </c>
      <c r="F33" s="45" t="s">
        <v>68</v>
      </c>
      <c r="G33" s="20" t="s">
        <v>14</v>
      </c>
      <c r="H33" s="21">
        <f>E33*6/31</f>
        <v>677.4193548387096</v>
      </c>
      <c r="I33" s="22"/>
      <c r="J33" s="38"/>
    </row>
    <row r="34" spans="1:10" ht="21">
      <c r="A34" s="17"/>
      <c r="B34" s="27" t="s">
        <v>36</v>
      </c>
      <c r="C34" s="21"/>
      <c r="D34" s="19"/>
      <c r="E34" s="21">
        <f>+E33</f>
        <v>3500</v>
      </c>
      <c r="F34" s="45" t="s">
        <v>33</v>
      </c>
      <c r="G34" s="20" t="s">
        <v>16</v>
      </c>
      <c r="H34" s="21">
        <f>E34*4</f>
        <v>14000</v>
      </c>
      <c r="I34" s="22"/>
      <c r="J34" s="38"/>
    </row>
    <row r="35" spans="1:10" ht="18">
      <c r="A35" s="17"/>
      <c r="B35" s="18"/>
      <c r="C35" s="21"/>
      <c r="D35" s="19"/>
      <c r="E35" s="21">
        <f>E34</f>
        <v>3500</v>
      </c>
      <c r="F35" s="45" t="s">
        <v>47</v>
      </c>
      <c r="G35" s="20" t="s">
        <v>16</v>
      </c>
      <c r="H35" s="21">
        <f>E35*4</f>
        <v>14000</v>
      </c>
      <c r="I35" s="22">
        <f>SUM(H33:H35)</f>
        <v>28677.419354838712</v>
      </c>
      <c r="J35" s="38"/>
    </row>
    <row r="36" spans="1:10" ht="18">
      <c r="A36" s="17"/>
      <c r="B36" s="18"/>
      <c r="C36" s="21"/>
      <c r="D36" s="19"/>
      <c r="E36" s="21"/>
      <c r="F36" s="45"/>
      <c r="G36" s="20"/>
      <c r="H36" s="21"/>
      <c r="I36" s="22"/>
      <c r="J36" s="48"/>
    </row>
    <row r="37" spans="1:10" ht="18">
      <c r="A37" s="17">
        <v>9</v>
      </c>
      <c r="B37" s="18" t="s">
        <v>71</v>
      </c>
      <c r="C37" s="21">
        <v>0</v>
      </c>
      <c r="D37" s="19">
        <v>3500</v>
      </c>
      <c r="E37" s="21">
        <f>D37-C37</f>
        <v>3500</v>
      </c>
      <c r="F37" s="45" t="s">
        <v>73</v>
      </c>
      <c r="G37" s="20" t="s">
        <v>74</v>
      </c>
      <c r="H37" s="21">
        <f>E37*27/31</f>
        <v>3048.3870967741937</v>
      </c>
      <c r="I37" s="22"/>
      <c r="J37" s="23" t="s">
        <v>80</v>
      </c>
    </row>
    <row r="38" spans="1:10" ht="18">
      <c r="A38" s="17"/>
      <c r="B38" s="18" t="s">
        <v>72</v>
      </c>
      <c r="C38" s="21"/>
      <c r="D38" s="19"/>
      <c r="E38" s="21">
        <f>+E37</f>
        <v>3500</v>
      </c>
      <c r="F38" s="45" t="s">
        <v>52</v>
      </c>
      <c r="G38" s="20" t="s">
        <v>53</v>
      </c>
      <c r="H38" s="21">
        <f>E38*2</f>
        <v>7000</v>
      </c>
      <c r="I38" s="22"/>
      <c r="J38" s="38" t="s">
        <v>44</v>
      </c>
    </row>
    <row r="39" spans="1:10" ht="18">
      <c r="A39" s="17"/>
      <c r="B39" s="18"/>
      <c r="C39" s="21"/>
      <c r="D39" s="19"/>
      <c r="E39" s="21">
        <f>E38</f>
        <v>3500</v>
      </c>
      <c r="F39" s="45" t="s">
        <v>47</v>
      </c>
      <c r="G39" s="20" t="s">
        <v>16</v>
      </c>
      <c r="H39" s="21">
        <f>E39*4</f>
        <v>14000</v>
      </c>
      <c r="I39" s="22">
        <f>SUM(H37:H39)</f>
        <v>24048.387096774193</v>
      </c>
      <c r="J39" s="38" t="s">
        <v>20</v>
      </c>
    </row>
    <row r="40" spans="1:10" ht="18">
      <c r="A40" s="17"/>
      <c r="B40" s="18"/>
      <c r="C40" s="21"/>
      <c r="D40" s="19"/>
      <c r="E40" s="21"/>
      <c r="F40" s="45"/>
      <c r="G40" s="20"/>
      <c r="H40" s="21"/>
      <c r="I40" s="22"/>
      <c r="J40" s="38"/>
    </row>
    <row r="41" spans="1:10" ht="18">
      <c r="A41" s="17">
        <v>10</v>
      </c>
      <c r="B41" s="18" t="s">
        <v>75</v>
      </c>
      <c r="C41" s="21">
        <v>0</v>
      </c>
      <c r="D41" s="19">
        <v>3500</v>
      </c>
      <c r="E41" s="21">
        <f>D41-C41</f>
        <v>3500</v>
      </c>
      <c r="F41" s="45" t="s">
        <v>73</v>
      </c>
      <c r="G41" s="20" t="s">
        <v>74</v>
      </c>
      <c r="H41" s="21">
        <f>E41*27/31</f>
        <v>3048.3870967741937</v>
      </c>
      <c r="I41" s="22"/>
      <c r="J41" s="38"/>
    </row>
    <row r="42" spans="1:10" ht="18">
      <c r="A42" s="17"/>
      <c r="B42" s="18" t="s">
        <v>37</v>
      </c>
      <c r="C42" s="21"/>
      <c r="D42" s="19"/>
      <c r="E42" s="21">
        <f>+E41</f>
        <v>3500</v>
      </c>
      <c r="F42" s="45" t="s">
        <v>52</v>
      </c>
      <c r="G42" s="20" t="s">
        <v>53</v>
      </c>
      <c r="H42" s="21">
        <f>E42*2</f>
        <v>7000</v>
      </c>
      <c r="I42" s="22"/>
      <c r="J42" s="38"/>
    </row>
    <row r="43" spans="1:10" ht="18">
      <c r="A43" s="17"/>
      <c r="B43" s="18"/>
      <c r="C43" s="21"/>
      <c r="D43" s="19"/>
      <c r="E43" s="21">
        <f>E42</f>
        <v>3500</v>
      </c>
      <c r="F43" s="45" t="s">
        <v>47</v>
      </c>
      <c r="G43" s="20" t="s">
        <v>16</v>
      </c>
      <c r="H43" s="21">
        <f>E43*4</f>
        <v>14000</v>
      </c>
      <c r="I43" s="22">
        <f>SUM(H41:H43)</f>
        <v>24048.387096774193</v>
      </c>
      <c r="J43" s="38"/>
    </row>
    <row r="44" spans="1:10" ht="18">
      <c r="A44" s="17"/>
      <c r="B44" s="18"/>
      <c r="C44" s="21"/>
      <c r="D44" s="19"/>
      <c r="E44" s="21"/>
      <c r="F44" s="45"/>
      <c r="G44" s="20"/>
      <c r="H44" s="21"/>
      <c r="I44" s="22"/>
      <c r="J44" s="38"/>
    </row>
    <row r="45" spans="1:10" ht="18">
      <c r="A45" s="17">
        <v>11</v>
      </c>
      <c r="B45" s="18" t="s">
        <v>76</v>
      </c>
      <c r="C45" s="21">
        <v>0</v>
      </c>
      <c r="D45" s="19">
        <v>3500</v>
      </c>
      <c r="E45" s="21">
        <f>D45-C45</f>
        <v>3500</v>
      </c>
      <c r="F45" s="45" t="s">
        <v>73</v>
      </c>
      <c r="G45" s="20" t="s">
        <v>74</v>
      </c>
      <c r="H45" s="21">
        <f>E45*27/31</f>
        <v>3048.3870967741937</v>
      </c>
      <c r="I45" s="22"/>
      <c r="J45" s="38"/>
    </row>
    <row r="46" spans="1:10" ht="18">
      <c r="A46" s="17"/>
      <c r="B46" s="18" t="s">
        <v>77</v>
      </c>
      <c r="C46" s="21"/>
      <c r="D46" s="19"/>
      <c r="E46" s="21">
        <f>+E45</f>
        <v>3500</v>
      </c>
      <c r="F46" s="45" t="s">
        <v>52</v>
      </c>
      <c r="G46" s="20" t="s">
        <v>53</v>
      </c>
      <c r="H46" s="21">
        <f>E46*2</f>
        <v>7000</v>
      </c>
      <c r="I46" s="22"/>
      <c r="J46" s="38"/>
    </row>
    <row r="47" spans="1:10" ht="18">
      <c r="A47" s="17"/>
      <c r="B47" s="18"/>
      <c r="C47" s="21"/>
      <c r="D47" s="19"/>
      <c r="E47" s="21">
        <f>E46</f>
        <v>3500</v>
      </c>
      <c r="F47" s="45" t="s">
        <v>47</v>
      </c>
      <c r="G47" s="20" t="s">
        <v>16</v>
      </c>
      <c r="H47" s="21">
        <f>E47*4</f>
        <v>14000</v>
      </c>
      <c r="I47" s="22">
        <f>SUM(H45:H47)</f>
        <v>24048.387096774193</v>
      </c>
      <c r="J47" s="38"/>
    </row>
    <row r="48" spans="1:10" ht="18">
      <c r="A48" s="17"/>
      <c r="B48" s="18"/>
      <c r="C48" s="21"/>
      <c r="D48" s="19"/>
      <c r="E48" s="21"/>
      <c r="F48" s="45"/>
      <c r="G48" s="24"/>
      <c r="H48" s="21"/>
      <c r="I48" s="22"/>
      <c r="J48" s="38"/>
    </row>
    <row r="49" spans="1:10" ht="18">
      <c r="A49" s="17">
        <v>12</v>
      </c>
      <c r="B49" s="18" t="s">
        <v>78</v>
      </c>
      <c r="C49" s="21">
        <v>3500</v>
      </c>
      <c r="D49" s="19">
        <v>5600</v>
      </c>
      <c r="E49" s="21">
        <f>D49-C49</f>
        <v>2100</v>
      </c>
      <c r="F49" s="45" t="s">
        <v>221</v>
      </c>
      <c r="G49" s="20" t="s">
        <v>105</v>
      </c>
      <c r="H49" s="21">
        <f>E49*3/30</f>
        <v>210</v>
      </c>
      <c r="I49" s="22"/>
      <c r="J49" s="23" t="s">
        <v>81</v>
      </c>
    </row>
    <row r="50" spans="1:10" ht="18">
      <c r="A50" s="17"/>
      <c r="B50" s="18" t="s">
        <v>79</v>
      </c>
      <c r="C50" s="21"/>
      <c r="D50" s="19"/>
      <c r="E50" s="21">
        <f>E49</f>
        <v>2100</v>
      </c>
      <c r="F50" s="45" t="s">
        <v>84</v>
      </c>
      <c r="G50" s="20" t="s">
        <v>13</v>
      </c>
      <c r="H50" s="21">
        <f>E50*6</f>
        <v>12600</v>
      </c>
      <c r="I50" s="22"/>
      <c r="J50" s="38" t="s">
        <v>44</v>
      </c>
    </row>
    <row r="51" spans="1:10" ht="18">
      <c r="A51" s="17"/>
      <c r="B51" s="18"/>
      <c r="C51" s="21"/>
      <c r="D51" s="19"/>
      <c r="E51" s="21">
        <f>E49</f>
        <v>2100</v>
      </c>
      <c r="F51" s="45" t="s">
        <v>25</v>
      </c>
      <c r="G51" s="20" t="s">
        <v>13</v>
      </c>
      <c r="H51" s="21">
        <f>E51*6</f>
        <v>12600</v>
      </c>
      <c r="I51" s="22"/>
      <c r="J51" s="38" t="s">
        <v>19</v>
      </c>
    </row>
    <row r="52" spans="1:10" ht="18">
      <c r="A52" s="17"/>
      <c r="B52" s="18"/>
      <c r="C52" s="21"/>
      <c r="D52" s="19"/>
      <c r="E52" s="21">
        <f>E49</f>
        <v>2100</v>
      </c>
      <c r="F52" s="45" t="s">
        <v>47</v>
      </c>
      <c r="G52" s="20" t="s">
        <v>16</v>
      </c>
      <c r="H52" s="21">
        <f>E52*4</f>
        <v>8400</v>
      </c>
      <c r="I52" s="22">
        <f>SUM(H49:H52)</f>
        <v>33810</v>
      </c>
      <c r="J52" s="38"/>
    </row>
    <row r="53" spans="1:10" ht="18">
      <c r="A53" s="17"/>
      <c r="B53" s="18"/>
      <c r="C53" s="21"/>
      <c r="D53" s="19"/>
      <c r="E53" s="21"/>
      <c r="F53" s="45"/>
      <c r="G53" s="24"/>
      <c r="H53" s="21"/>
      <c r="I53" s="22"/>
      <c r="J53" s="38"/>
    </row>
    <row r="54" spans="1:10" ht="18">
      <c r="A54" s="17">
        <v>13</v>
      </c>
      <c r="B54" s="18" t="s">
        <v>85</v>
      </c>
      <c r="C54" s="21">
        <v>3500</v>
      </c>
      <c r="D54" s="19">
        <v>5600</v>
      </c>
      <c r="E54" s="21">
        <f>D54-C54</f>
        <v>2100</v>
      </c>
      <c r="F54" s="45" t="s">
        <v>87</v>
      </c>
      <c r="G54" s="20" t="s">
        <v>88</v>
      </c>
      <c r="H54" s="21">
        <f>E54*23/31</f>
        <v>1558.0645161290322</v>
      </c>
      <c r="I54" s="22"/>
      <c r="J54" s="38"/>
    </row>
    <row r="55" spans="1:10" ht="18">
      <c r="A55" s="17"/>
      <c r="B55" s="18" t="s">
        <v>86</v>
      </c>
      <c r="C55" s="21"/>
      <c r="D55" s="19"/>
      <c r="E55" s="21">
        <f>E54</f>
        <v>2100</v>
      </c>
      <c r="F55" s="45" t="s">
        <v>89</v>
      </c>
      <c r="G55" s="20" t="s">
        <v>15</v>
      </c>
      <c r="H55" s="21">
        <f>E55*5</f>
        <v>10500</v>
      </c>
      <c r="I55" s="22"/>
      <c r="J55" s="38"/>
    </row>
    <row r="56" spans="1:10" ht="18">
      <c r="A56" s="17"/>
      <c r="B56" s="18"/>
      <c r="C56" s="21"/>
      <c r="D56" s="19"/>
      <c r="E56" s="21">
        <f>E54</f>
        <v>2100</v>
      </c>
      <c r="F56" s="45" t="s">
        <v>25</v>
      </c>
      <c r="G56" s="20" t="s">
        <v>13</v>
      </c>
      <c r="H56" s="21">
        <f>E56*6</f>
        <v>12600</v>
      </c>
      <c r="I56" s="22"/>
      <c r="J56" s="38"/>
    </row>
    <row r="57" spans="1:10" ht="18">
      <c r="A57" s="17"/>
      <c r="B57" s="18"/>
      <c r="C57" s="21"/>
      <c r="D57" s="19"/>
      <c r="E57" s="21">
        <f>E54</f>
        <v>2100</v>
      </c>
      <c r="F57" s="45" t="s">
        <v>47</v>
      </c>
      <c r="G57" s="20" t="s">
        <v>16</v>
      </c>
      <c r="H57" s="21">
        <f>E57*4</f>
        <v>8400</v>
      </c>
      <c r="I57" s="22">
        <f>SUM(H54:H57)</f>
        <v>33058.06451612903</v>
      </c>
      <c r="J57" s="38"/>
    </row>
    <row r="58" spans="1:10" ht="18">
      <c r="A58" s="17"/>
      <c r="B58" s="18"/>
      <c r="C58" s="21"/>
      <c r="D58" s="19"/>
      <c r="E58" s="21"/>
      <c r="F58" s="45"/>
      <c r="G58" s="24"/>
      <c r="H58" s="21"/>
      <c r="I58" s="22"/>
      <c r="J58" s="38"/>
    </row>
    <row r="59" spans="1:10" ht="18">
      <c r="A59" s="17">
        <v>14</v>
      </c>
      <c r="B59" s="18" t="s">
        <v>90</v>
      </c>
      <c r="C59" s="21">
        <v>3500</v>
      </c>
      <c r="D59" s="19">
        <v>5600</v>
      </c>
      <c r="E59" s="21">
        <f>D59-C59</f>
        <v>2100</v>
      </c>
      <c r="F59" s="45" t="s">
        <v>92</v>
      </c>
      <c r="G59" s="20" t="s">
        <v>66</v>
      </c>
      <c r="H59" s="21">
        <f>E59*15/31</f>
        <v>1016.1290322580645</v>
      </c>
      <c r="I59" s="22"/>
      <c r="J59" s="38"/>
    </row>
    <row r="60" spans="1:10" ht="18">
      <c r="A60" s="17"/>
      <c r="B60" s="18" t="s">
        <v>91</v>
      </c>
      <c r="C60" s="21"/>
      <c r="D60" s="19"/>
      <c r="E60" s="21">
        <f>E59</f>
        <v>2100</v>
      </c>
      <c r="F60" s="45" t="s">
        <v>89</v>
      </c>
      <c r="G60" s="20" t="s">
        <v>15</v>
      </c>
      <c r="H60" s="21">
        <f>E60*5</f>
        <v>10500</v>
      </c>
      <c r="I60" s="22"/>
      <c r="J60" s="38"/>
    </row>
    <row r="61" spans="1:10" ht="18">
      <c r="A61" s="17"/>
      <c r="B61" s="18"/>
      <c r="C61" s="21"/>
      <c r="D61" s="19"/>
      <c r="E61" s="21">
        <f>E59</f>
        <v>2100</v>
      </c>
      <c r="F61" s="45" t="s">
        <v>25</v>
      </c>
      <c r="G61" s="20" t="s">
        <v>13</v>
      </c>
      <c r="H61" s="21">
        <f>E61*6</f>
        <v>12600</v>
      </c>
      <c r="I61" s="22"/>
      <c r="J61" s="38"/>
    </row>
    <row r="62" spans="1:10" ht="18">
      <c r="A62" s="17"/>
      <c r="B62" s="18"/>
      <c r="C62" s="21"/>
      <c r="D62" s="19"/>
      <c r="E62" s="21">
        <f>E59</f>
        <v>2100</v>
      </c>
      <c r="F62" s="45" t="s">
        <v>47</v>
      </c>
      <c r="G62" s="20" t="s">
        <v>16</v>
      </c>
      <c r="H62" s="21">
        <f>E62*4</f>
        <v>8400</v>
      </c>
      <c r="I62" s="22">
        <f>SUM(H59:H62)</f>
        <v>32516.129032258064</v>
      </c>
      <c r="J62" s="38"/>
    </row>
    <row r="63" spans="1:10" ht="18">
      <c r="A63" s="17"/>
      <c r="B63" s="18"/>
      <c r="C63" s="21"/>
      <c r="D63" s="19"/>
      <c r="E63" s="21"/>
      <c r="F63" s="45"/>
      <c r="G63" s="24"/>
      <c r="H63" s="21"/>
      <c r="I63" s="22"/>
      <c r="J63" s="38"/>
    </row>
    <row r="64" spans="1:10" ht="18">
      <c r="A64" s="17">
        <v>15</v>
      </c>
      <c r="B64" s="18" t="s">
        <v>93</v>
      </c>
      <c r="C64" s="21">
        <v>3500</v>
      </c>
      <c r="D64" s="19">
        <v>5600</v>
      </c>
      <c r="E64" s="21">
        <f>D64-C64</f>
        <v>2100</v>
      </c>
      <c r="F64" s="45" t="s">
        <v>95</v>
      </c>
      <c r="G64" s="20" t="s">
        <v>96</v>
      </c>
      <c r="H64" s="21">
        <f>E64*9/31</f>
        <v>609.6774193548387</v>
      </c>
      <c r="I64" s="22"/>
      <c r="J64" s="38"/>
    </row>
    <row r="65" spans="1:10" ht="18">
      <c r="A65" s="17"/>
      <c r="B65" s="18" t="s">
        <v>94</v>
      </c>
      <c r="C65" s="21"/>
      <c r="D65" s="19"/>
      <c r="E65" s="21">
        <f>E64</f>
        <v>2100</v>
      </c>
      <c r="F65" s="45" t="s">
        <v>97</v>
      </c>
      <c r="G65" s="20" t="s">
        <v>53</v>
      </c>
      <c r="H65" s="21">
        <f>E65*2</f>
        <v>4200</v>
      </c>
      <c r="I65" s="22"/>
      <c r="J65" s="38"/>
    </row>
    <row r="66" spans="1:10" ht="18">
      <c r="A66" s="17"/>
      <c r="B66" s="18"/>
      <c r="C66" s="21"/>
      <c r="D66" s="19"/>
      <c r="E66" s="21">
        <f>E64</f>
        <v>2100</v>
      </c>
      <c r="F66" s="45" t="s">
        <v>25</v>
      </c>
      <c r="G66" s="20" t="s">
        <v>13</v>
      </c>
      <c r="H66" s="21">
        <f>E66*6</f>
        <v>12600</v>
      </c>
      <c r="I66" s="22"/>
      <c r="J66" s="38"/>
    </row>
    <row r="67" spans="1:10" ht="18">
      <c r="A67" s="17"/>
      <c r="B67" s="18"/>
      <c r="C67" s="21"/>
      <c r="D67" s="19"/>
      <c r="E67" s="21">
        <f>E64</f>
        <v>2100</v>
      </c>
      <c r="F67" s="45" t="s">
        <v>47</v>
      </c>
      <c r="G67" s="20" t="s">
        <v>16</v>
      </c>
      <c r="H67" s="21">
        <f>E67*4</f>
        <v>8400</v>
      </c>
      <c r="I67" s="22">
        <f>SUM(H64:H67)</f>
        <v>25809.67741935484</v>
      </c>
      <c r="J67" s="38"/>
    </row>
    <row r="68" spans="1:10" ht="18">
      <c r="A68" s="17"/>
      <c r="B68" s="18"/>
      <c r="C68" s="21"/>
      <c r="D68" s="19"/>
      <c r="E68" s="21"/>
      <c r="F68" s="45"/>
      <c r="G68" s="24"/>
      <c r="H68" s="21"/>
      <c r="I68" s="22"/>
      <c r="J68" s="38"/>
    </row>
    <row r="69" spans="1:10" ht="18">
      <c r="A69" s="17">
        <v>16</v>
      </c>
      <c r="B69" s="18" t="s">
        <v>98</v>
      </c>
      <c r="C69" s="21">
        <v>3500</v>
      </c>
      <c r="D69" s="19">
        <v>5600</v>
      </c>
      <c r="E69" s="21">
        <f>D69-C69</f>
        <v>2100</v>
      </c>
      <c r="F69" s="45" t="s">
        <v>100</v>
      </c>
      <c r="G69" s="20" t="s">
        <v>74</v>
      </c>
      <c r="H69" s="21">
        <f>E69*27/31</f>
        <v>1829.032258064516</v>
      </c>
      <c r="I69" s="22"/>
      <c r="J69" s="38"/>
    </row>
    <row r="70" spans="1:10" ht="18">
      <c r="A70" s="17"/>
      <c r="B70" s="18" t="s">
        <v>99</v>
      </c>
      <c r="C70" s="21"/>
      <c r="D70" s="19"/>
      <c r="E70" s="21">
        <f>E69</f>
        <v>2100</v>
      </c>
      <c r="F70" s="45" t="s">
        <v>25</v>
      </c>
      <c r="G70" s="20" t="s">
        <v>13</v>
      </c>
      <c r="H70" s="21">
        <f>E70*6</f>
        <v>12600</v>
      </c>
      <c r="I70" s="22"/>
      <c r="J70" s="38"/>
    </row>
    <row r="71" spans="1:10" ht="18">
      <c r="A71" s="17"/>
      <c r="B71" s="18"/>
      <c r="C71" s="21"/>
      <c r="D71" s="19"/>
      <c r="E71" s="21">
        <f>E69</f>
        <v>2100</v>
      </c>
      <c r="F71" s="45" t="s">
        <v>47</v>
      </c>
      <c r="G71" s="20" t="s">
        <v>16</v>
      </c>
      <c r="H71" s="21">
        <f>E71*4</f>
        <v>8400</v>
      </c>
      <c r="I71" s="22">
        <f>SUM(H69:H71)</f>
        <v>22829.032258064515</v>
      </c>
      <c r="J71" s="38"/>
    </row>
    <row r="72" spans="1:10" ht="18">
      <c r="A72" s="17"/>
      <c r="B72" s="18"/>
      <c r="C72" s="21"/>
      <c r="D72" s="19"/>
      <c r="E72" s="21"/>
      <c r="F72" s="45"/>
      <c r="G72" s="20"/>
      <c r="H72" s="21"/>
      <c r="I72" s="22"/>
      <c r="J72" s="38"/>
    </row>
    <row r="73" spans="1:10" ht="18">
      <c r="A73" s="17">
        <v>17</v>
      </c>
      <c r="B73" s="18" t="s">
        <v>101</v>
      </c>
      <c r="C73" s="21">
        <v>3500</v>
      </c>
      <c r="D73" s="19">
        <v>5600</v>
      </c>
      <c r="E73" s="21">
        <f>D73-C73</f>
        <v>2100</v>
      </c>
      <c r="F73" s="45" t="s">
        <v>103</v>
      </c>
      <c r="G73" s="20" t="s">
        <v>32</v>
      </c>
      <c r="H73" s="21">
        <f>E73*4/31</f>
        <v>270.96774193548384</v>
      </c>
      <c r="I73" s="22"/>
      <c r="J73" s="38"/>
    </row>
    <row r="74" spans="1:10" ht="18">
      <c r="A74" s="17"/>
      <c r="B74" s="18" t="s">
        <v>102</v>
      </c>
      <c r="C74" s="21"/>
      <c r="D74" s="19"/>
      <c r="E74" s="21">
        <f>E73</f>
        <v>2100</v>
      </c>
      <c r="F74" s="45" t="s">
        <v>25</v>
      </c>
      <c r="G74" s="20" t="s">
        <v>13</v>
      </c>
      <c r="H74" s="21">
        <f>E74*6</f>
        <v>12600</v>
      </c>
      <c r="I74" s="22"/>
      <c r="J74" s="38"/>
    </row>
    <row r="75" spans="1:10" ht="18">
      <c r="A75" s="17"/>
      <c r="B75" s="18"/>
      <c r="C75" s="21"/>
      <c r="D75" s="19"/>
      <c r="E75" s="21">
        <f>E73</f>
        <v>2100</v>
      </c>
      <c r="F75" s="45" t="s">
        <v>47</v>
      </c>
      <c r="G75" s="20" t="s">
        <v>16</v>
      </c>
      <c r="H75" s="21">
        <f>E75*4</f>
        <v>8400</v>
      </c>
      <c r="I75" s="22">
        <f>SUM(H73:H75)</f>
        <v>21270.967741935485</v>
      </c>
      <c r="J75" s="38"/>
    </row>
    <row r="76" spans="1:10" ht="18">
      <c r="A76" s="17"/>
      <c r="B76" s="18"/>
      <c r="C76" s="21"/>
      <c r="D76" s="19"/>
      <c r="E76" s="21"/>
      <c r="F76" s="45"/>
      <c r="G76" s="24"/>
      <c r="H76" s="21"/>
      <c r="I76" s="22"/>
      <c r="J76" s="38"/>
    </row>
    <row r="77" spans="1:10" ht="18">
      <c r="A77" s="17">
        <v>18</v>
      </c>
      <c r="B77" s="18" t="s">
        <v>104</v>
      </c>
      <c r="C77" s="21">
        <v>3500</v>
      </c>
      <c r="D77" s="19">
        <v>5600</v>
      </c>
      <c r="E77" s="21">
        <f>D77-C77</f>
        <v>2100</v>
      </c>
      <c r="F77" s="45" t="s">
        <v>106</v>
      </c>
      <c r="G77" s="20" t="s">
        <v>105</v>
      </c>
      <c r="H77" s="21">
        <f>E77*3/28</f>
        <v>225</v>
      </c>
      <c r="I77" s="22"/>
      <c r="J77" s="38"/>
    </row>
    <row r="78" spans="1:10" ht="18">
      <c r="A78" s="17"/>
      <c r="B78" s="18" t="s">
        <v>77</v>
      </c>
      <c r="C78" s="21"/>
      <c r="D78" s="19"/>
      <c r="E78" s="21">
        <f>E77</f>
        <v>2100</v>
      </c>
      <c r="F78" s="45" t="s">
        <v>108</v>
      </c>
      <c r="G78" s="20" t="s">
        <v>10</v>
      </c>
      <c r="H78" s="21">
        <f>E78*1</f>
        <v>2100</v>
      </c>
      <c r="I78" s="22"/>
      <c r="J78" s="38"/>
    </row>
    <row r="79" spans="1:10" ht="18">
      <c r="A79" s="17"/>
      <c r="B79" s="18"/>
      <c r="C79" s="21"/>
      <c r="D79" s="19"/>
      <c r="E79" s="21">
        <f>E77</f>
        <v>2100</v>
      </c>
      <c r="F79" s="45" t="s">
        <v>25</v>
      </c>
      <c r="G79" s="20" t="s">
        <v>13</v>
      </c>
      <c r="H79" s="21">
        <f>E79*6</f>
        <v>12600</v>
      </c>
      <c r="I79" s="22"/>
      <c r="J79" s="38"/>
    </row>
    <row r="80" spans="1:10" ht="18">
      <c r="A80" s="17"/>
      <c r="B80" s="18"/>
      <c r="C80" s="21"/>
      <c r="D80" s="19"/>
      <c r="E80" s="21">
        <f>E77</f>
        <v>2100</v>
      </c>
      <c r="F80" s="45" t="s">
        <v>47</v>
      </c>
      <c r="G80" s="20" t="s">
        <v>16</v>
      </c>
      <c r="H80" s="21">
        <f>E80*4</f>
        <v>8400</v>
      </c>
      <c r="I80" s="22">
        <f>SUM(H77:H80)</f>
        <v>23325</v>
      </c>
      <c r="J80" s="38"/>
    </row>
    <row r="81" spans="1:10" ht="18">
      <c r="A81" s="17"/>
      <c r="B81" s="18"/>
      <c r="C81" s="21"/>
      <c r="D81" s="19"/>
      <c r="E81" s="21"/>
      <c r="F81" s="45"/>
      <c r="G81" s="24"/>
      <c r="H81" s="21"/>
      <c r="I81" s="22"/>
      <c r="J81" s="38"/>
    </row>
    <row r="82" spans="1:10" ht="18">
      <c r="A82" s="17">
        <v>19</v>
      </c>
      <c r="B82" s="18" t="s">
        <v>109</v>
      </c>
      <c r="C82" s="21">
        <v>3500</v>
      </c>
      <c r="D82" s="19">
        <v>5600</v>
      </c>
      <c r="E82" s="21">
        <f>D82-C82</f>
        <v>2100</v>
      </c>
      <c r="F82" s="45" t="s">
        <v>111</v>
      </c>
      <c r="G82" s="20" t="s">
        <v>112</v>
      </c>
      <c r="H82" s="21">
        <f>E82*22/30</f>
        <v>1540</v>
      </c>
      <c r="I82" s="22"/>
      <c r="J82" s="38"/>
    </row>
    <row r="83" spans="1:10" ht="18">
      <c r="A83" s="17"/>
      <c r="B83" s="18" t="s">
        <v>110</v>
      </c>
      <c r="C83" s="21"/>
      <c r="D83" s="19"/>
      <c r="E83" s="21">
        <f>E82</f>
        <v>2100</v>
      </c>
      <c r="F83" s="45" t="s">
        <v>29</v>
      </c>
      <c r="G83" s="20" t="s">
        <v>15</v>
      </c>
      <c r="H83" s="21">
        <f>E83*5</f>
        <v>10500</v>
      </c>
      <c r="I83" s="22"/>
      <c r="J83" s="38"/>
    </row>
    <row r="84" spans="1:10" ht="18">
      <c r="A84" s="17"/>
      <c r="B84" s="18"/>
      <c r="C84" s="21"/>
      <c r="D84" s="19"/>
      <c r="E84" s="21">
        <f>E82</f>
        <v>2100</v>
      </c>
      <c r="F84" s="45" t="s">
        <v>47</v>
      </c>
      <c r="G84" s="20" t="s">
        <v>16</v>
      </c>
      <c r="H84" s="21">
        <f>E84*4</f>
        <v>8400</v>
      </c>
      <c r="I84" s="22">
        <f>SUM(H82:H84)</f>
        <v>20440</v>
      </c>
      <c r="J84" s="38"/>
    </row>
    <row r="85" spans="1:10" ht="18">
      <c r="A85" s="17"/>
      <c r="B85" s="18"/>
      <c r="C85" s="21"/>
      <c r="D85" s="19"/>
      <c r="E85" s="21"/>
      <c r="F85" s="45"/>
      <c r="G85" s="20"/>
      <c r="H85" s="21"/>
      <c r="I85" s="22"/>
      <c r="J85" s="38"/>
    </row>
    <row r="86" spans="1:10" ht="18">
      <c r="A86" s="17">
        <v>20</v>
      </c>
      <c r="B86" s="18" t="s">
        <v>113</v>
      </c>
      <c r="C86" s="21">
        <v>3500</v>
      </c>
      <c r="D86" s="19">
        <v>5600</v>
      </c>
      <c r="E86" s="21">
        <f>D86-C86</f>
        <v>2100</v>
      </c>
      <c r="F86" s="45" t="s">
        <v>56</v>
      </c>
      <c r="G86" s="20" t="s">
        <v>57</v>
      </c>
      <c r="H86" s="21">
        <f>E86*28/31</f>
        <v>1896.774193548387</v>
      </c>
      <c r="I86" s="22"/>
      <c r="J86" s="38"/>
    </row>
    <row r="87" spans="1:10" ht="18">
      <c r="A87" s="17"/>
      <c r="B87" s="18" t="s">
        <v>114</v>
      </c>
      <c r="C87" s="21"/>
      <c r="D87" s="19"/>
      <c r="E87" s="21">
        <f>E86</f>
        <v>2100</v>
      </c>
      <c r="F87" s="45" t="s">
        <v>52</v>
      </c>
      <c r="G87" s="20" t="s">
        <v>53</v>
      </c>
      <c r="H87" s="21">
        <f>E87*2</f>
        <v>4200</v>
      </c>
      <c r="I87" s="22"/>
      <c r="J87" s="38"/>
    </row>
    <row r="88" spans="1:10" ht="18">
      <c r="A88" s="17"/>
      <c r="B88" s="18"/>
      <c r="C88" s="21"/>
      <c r="D88" s="19"/>
      <c r="E88" s="21">
        <f>E86</f>
        <v>2100</v>
      </c>
      <c r="F88" s="45" t="s">
        <v>47</v>
      </c>
      <c r="G88" s="20" t="s">
        <v>16</v>
      </c>
      <c r="H88" s="21">
        <f>E88*4</f>
        <v>8400</v>
      </c>
      <c r="I88" s="22">
        <f>SUM(H86:H88)</f>
        <v>14496.774193548386</v>
      </c>
      <c r="J88" s="38"/>
    </row>
    <row r="89" spans="1:10" ht="18">
      <c r="A89" s="17"/>
      <c r="B89" s="18"/>
      <c r="C89" s="21"/>
      <c r="D89" s="19"/>
      <c r="E89" s="21"/>
      <c r="F89" s="45"/>
      <c r="G89" s="24"/>
      <c r="H89" s="21"/>
      <c r="I89" s="22"/>
      <c r="J89" s="38"/>
    </row>
    <row r="90" spans="1:10" ht="18">
      <c r="A90" s="17">
        <v>21</v>
      </c>
      <c r="B90" s="18" t="s">
        <v>115</v>
      </c>
      <c r="C90" s="21">
        <v>3500</v>
      </c>
      <c r="D90" s="19">
        <v>5600</v>
      </c>
      <c r="E90" s="21">
        <f>D90-C90</f>
        <v>2100</v>
      </c>
      <c r="F90" s="45" t="s">
        <v>73</v>
      </c>
      <c r="G90" s="20" t="s">
        <v>74</v>
      </c>
      <c r="H90" s="21">
        <f>E90*27/31</f>
        <v>1829.032258064516</v>
      </c>
      <c r="I90" s="22"/>
      <c r="J90" s="38"/>
    </row>
    <row r="91" spans="1:10" ht="18">
      <c r="A91" s="17"/>
      <c r="B91" s="18" t="s">
        <v>116</v>
      </c>
      <c r="C91" s="21"/>
      <c r="D91" s="19"/>
      <c r="E91" s="21">
        <f>E90</f>
        <v>2100</v>
      </c>
      <c r="F91" s="45" t="s">
        <v>52</v>
      </c>
      <c r="G91" s="20" t="s">
        <v>53</v>
      </c>
      <c r="H91" s="21">
        <f>E91*2</f>
        <v>4200</v>
      </c>
      <c r="I91" s="22"/>
      <c r="J91" s="38"/>
    </row>
    <row r="92" spans="1:10" ht="18">
      <c r="A92" s="17"/>
      <c r="B92" s="18"/>
      <c r="C92" s="21"/>
      <c r="D92" s="19"/>
      <c r="E92" s="21">
        <f>E90</f>
        <v>2100</v>
      </c>
      <c r="F92" s="45" t="s">
        <v>47</v>
      </c>
      <c r="G92" s="20" t="s">
        <v>16</v>
      </c>
      <c r="H92" s="21">
        <f>E92*4</f>
        <v>8400</v>
      </c>
      <c r="I92" s="22">
        <f>SUM(H90:H92)</f>
        <v>14429.032258064515</v>
      </c>
      <c r="J92" s="38"/>
    </row>
    <row r="93" spans="1:10" ht="18">
      <c r="A93" s="17"/>
      <c r="B93" s="18"/>
      <c r="C93" s="21"/>
      <c r="D93" s="19"/>
      <c r="E93" s="21"/>
      <c r="F93" s="45"/>
      <c r="G93" s="24"/>
      <c r="H93" s="21"/>
      <c r="I93" s="22"/>
      <c r="J93" s="38"/>
    </row>
    <row r="94" spans="1:10" ht="18">
      <c r="A94" s="17">
        <v>22</v>
      </c>
      <c r="B94" s="26" t="s">
        <v>117</v>
      </c>
      <c r="C94" s="21">
        <v>3500</v>
      </c>
      <c r="D94" s="19">
        <v>5600</v>
      </c>
      <c r="E94" s="21">
        <f>D94-C94</f>
        <v>2100</v>
      </c>
      <c r="F94" s="45" t="s">
        <v>118</v>
      </c>
      <c r="G94" s="20" t="s">
        <v>42</v>
      </c>
      <c r="H94" s="21">
        <f>E94*10/31</f>
        <v>677.4193548387096</v>
      </c>
      <c r="I94" s="22"/>
      <c r="J94" s="38"/>
    </row>
    <row r="95" spans="1:10" ht="18">
      <c r="A95" s="17"/>
      <c r="B95" s="18" t="s">
        <v>77</v>
      </c>
      <c r="C95" s="21"/>
      <c r="D95" s="19"/>
      <c r="E95" s="21">
        <f>E94</f>
        <v>2100</v>
      </c>
      <c r="F95" s="45" t="s">
        <v>97</v>
      </c>
      <c r="G95" s="20" t="s">
        <v>53</v>
      </c>
      <c r="H95" s="21">
        <f>E95*2</f>
        <v>4200</v>
      </c>
      <c r="I95" s="22"/>
      <c r="J95" s="38"/>
    </row>
    <row r="96" spans="1:10" ht="18">
      <c r="A96" s="17"/>
      <c r="B96" s="18"/>
      <c r="C96" s="21"/>
      <c r="D96" s="19"/>
      <c r="E96" s="21">
        <f>E94</f>
        <v>2100</v>
      </c>
      <c r="F96" s="45" t="s">
        <v>25</v>
      </c>
      <c r="G96" s="20" t="s">
        <v>13</v>
      </c>
      <c r="H96" s="21">
        <f>E96*6</f>
        <v>12600</v>
      </c>
      <c r="I96" s="22"/>
      <c r="J96" s="38"/>
    </row>
    <row r="97" spans="1:10" ht="18">
      <c r="A97" s="17"/>
      <c r="B97" s="18"/>
      <c r="C97" s="21"/>
      <c r="D97" s="19"/>
      <c r="E97" s="21">
        <f>E94</f>
        <v>2100</v>
      </c>
      <c r="F97" s="45" t="s">
        <v>47</v>
      </c>
      <c r="G97" s="20" t="s">
        <v>16</v>
      </c>
      <c r="H97" s="21">
        <f>E97*4</f>
        <v>8400</v>
      </c>
      <c r="I97" s="22">
        <f>SUM(H94:H97)</f>
        <v>25877.41935483871</v>
      </c>
      <c r="J97" s="38"/>
    </row>
    <row r="98" spans="1:11" ht="18">
      <c r="A98" s="17"/>
      <c r="B98" s="18"/>
      <c r="C98" s="21"/>
      <c r="D98" s="19"/>
      <c r="E98" s="21"/>
      <c r="F98" s="45"/>
      <c r="G98" s="24"/>
      <c r="H98" s="21"/>
      <c r="I98" s="22"/>
      <c r="J98" s="38"/>
      <c r="K98" s="47"/>
    </row>
    <row r="99" spans="1:10" ht="18">
      <c r="A99" s="17">
        <v>23</v>
      </c>
      <c r="B99" s="18" t="s">
        <v>119</v>
      </c>
      <c r="C99" s="21">
        <v>3500</v>
      </c>
      <c r="D99" s="19">
        <v>5600</v>
      </c>
      <c r="E99" s="21">
        <f>D99-C99</f>
        <v>2100</v>
      </c>
      <c r="F99" s="45" t="s">
        <v>31</v>
      </c>
      <c r="G99" s="20" t="s">
        <v>14</v>
      </c>
      <c r="H99" s="21">
        <f>E99*6/30</f>
        <v>420</v>
      </c>
      <c r="I99" s="22"/>
      <c r="J99" s="38"/>
    </row>
    <row r="100" spans="1:10" ht="18">
      <c r="A100" s="17"/>
      <c r="B100" s="18" t="s">
        <v>77</v>
      </c>
      <c r="C100" s="21"/>
      <c r="D100" s="19"/>
      <c r="E100" s="21">
        <f>E99</f>
        <v>2100</v>
      </c>
      <c r="F100" s="45" t="s">
        <v>29</v>
      </c>
      <c r="G100" s="20" t="s">
        <v>15</v>
      </c>
      <c r="H100" s="21">
        <f>E100*5</f>
        <v>10500</v>
      </c>
      <c r="I100" s="22"/>
      <c r="J100" s="38"/>
    </row>
    <row r="101" spans="1:10" ht="18">
      <c r="A101" s="17"/>
      <c r="B101" s="18"/>
      <c r="C101" s="21"/>
      <c r="D101" s="19"/>
      <c r="E101" s="21">
        <f>E99</f>
        <v>2100</v>
      </c>
      <c r="F101" s="45" t="s">
        <v>47</v>
      </c>
      <c r="G101" s="20" t="s">
        <v>16</v>
      </c>
      <c r="H101" s="21">
        <f>E101*4</f>
        <v>8400</v>
      </c>
      <c r="I101" s="22">
        <f>SUM(H99:H101)</f>
        <v>19320</v>
      </c>
      <c r="J101" s="38"/>
    </row>
    <row r="102" spans="1:10" ht="18">
      <c r="A102" s="17"/>
      <c r="B102" s="18"/>
      <c r="C102" s="21"/>
      <c r="D102" s="19"/>
      <c r="E102" s="21"/>
      <c r="F102" s="45"/>
      <c r="G102" s="24"/>
      <c r="H102" s="21"/>
      <c r="I102" s="22"/>
      <c r="J102" s="38"/>
    </row>
    <row r="103" spans="1:10" ht="18">
      <c r="A103" s="17">
        <v>24</v>
      </c>
      <c r="B103" s="26" t="s">
        <v>120</v>
      </c>
      <c r="C103" s="21">
        <v>3500</v>
      </c>
      <c r="D103" s="19">
        <v>5600</v>
      </c>
      <c r="E103" s="21">
        <f>D103-C103</f>
        <v>2100</v>
      </c>
      <c r="F103" s="45" t="s">
        <v>34</v>
      </c>
      <c r="G103" s="20" t="s">
        <v>17</v>
      </c>
      <c r="H103" s="21">
        <f>E103*14/31</f>
        <v>948.3870967741935</v>
      </c>
      <c r="I103" s="22"/>
      <c r="J103" s="38"/>
    </row>
    <row r="104" spans="1:10" ht="18">
      <c r="A104" s="17"/>
      <c r="B104" s="18" t="s">
        <v>121</v>
      </c>
      <c r="C104" s="21"/>
      <c r="D104" s="19"/>
      <c r="E104" s="21">
        <f>E103</f>
        <v>2100</v>
      </c>
      <c r="F104" s="45" t="s">
        <v>33</v>
      </c>
      <c r="G104" s="20" t="s">
        <v>16</v>
      </c>
      <c r="H104" s="21">
        <f>E104*4</f>
        <v>8400</v>
      </c>
      <c r="I104" s="22"/>
      <c r="J104" s="38"/>
    </row>
    <row r="105" spans="1:10" ht="18">
      <c r="A105" s="17"/>
      <c r="B105" s="18"/>
      <c r="C105" s="21"/>
      <c r="D105" s="19"/>
      <c r="E105" s="21">
        <f>E103</f>
        <v>2100</v>
      </c>
      <c r="F105" s="45" t="s">
        <v>47</v>
      </c>
      <c r="G105" s="20" t="s">
        <v>16</v>
      </c>
      <c r="H105" s="21">
        <f>E105*4</f>
        <v>8400</v>
      </c>
      <c r="I105" s="22">
        <f>SUM(H103:H105)</f>
        <v>17748.387096774193</v>
      </c>
      <c r="J105" s="38"/>
    </row>
    <row r="106" spans="1:10" ht="18">
      <c r="A106" s="17"/>
      <c r="B106" s="18"/>
      <c r="C106" s="21"/>
      <c r="D106" s="19"/>
      <c r="E106" s="21"/>
      <c r="F106" s="45"/>
      <c r="G106" s="24"/>
      <c r="H106" s="21"/>
      <c r="I106" s="22"/>
      <c r="J106" s="38"/>
    </row>
    <row r="107" spans="1:10" ht="18">
      <c r="A107" s="17">
        <v>25</v>
      </c>
      <c r="B107" s="18" t="s">
        <v>122</v>
      </c>
      <c r="C107" s="21">
        <v>3500</v>
      </c>
      <c r="D107" s="19">
        <v>5600</v>
      </c>
      <c r="E107" s="21">
        <f>D107-C107</f>
        <v>2100</v>
      </c>
      <c r="F107" s="45" t="s">
        <v>34</v>
      </c>
      <c r="G107" s="20" t="s">
        <v>17</v>
      </c>
      <c r="H107" s="21">
        <f>E107*14/31</f>
        <v>948.3870967741935</v>
      </c>
      <c r="I107" s="22"/>
      <c r="J107" s="38"/>
    </row>
    <row r="108" spans="1:10" ht="18">
      <c r="A108" s="17"/>
      <c r="B108" s="18" t="s">
        <v>123</v>
      </c>
      <c r="C108" s="21"/>
      <c r="D108" s="19"/>
      <c r="E108" s="21">
        <f>E107</f>
        <v>2100</v>
      </c>
      <c r="F108" s="45" t="s">
        <v>33</v>
      </c>
      <c r="G108" s="20" t="s">
        <v>16</v>
      </c>
      <c r="H108" s="21">
        <f>E108*4</f>
        <v>8400</v>
      </c>
      <c r="I108" s="22"/>
      <c r="J108" s="38"/>
    </row>
    <row r="109" spans="1:10" ht="18">
      <c r="A109" s="17"/>
      <c r="B109" s="18"/>
      <c r="C109" s="21"/>
      <c r="D109" s="19"/>
      <c r="E109" s="21">
        <f>E107</f>
        <v>2100</v>
      </c>
      <c r="F109" s="45" t="s">
        <v>47</v>
      </c>
      <c r="G109" s="20" t="s">
        <v>16</v>
      </c>
      <c r="H109" s="21">
        <f>E109*4</f>
        <v>8400</v>
      </c>
      <c r="I109" s="22">
        <f>SUM(H107:H109)</f>
        <v>17748.387096774193</v>
      </c>
      <c r="J109" s="38"/>
    </row>
    <row r="110" spans="1:10" ht="18">
      <c r="A110" s="17"/>
      <c r="B110" s="18"/>
      <c r="C110" s="21"/>
      <c r="D110" s="19"/>
      <c r="E110" s="21"/>
      <c r="F110" s="45"/>
      <c r="G110" s="24"/>
      <c r="H110" s="21"/>
      <c r="I110" s="22"/>
      <c r="J110" s="38"/>
    </row>
    <row r="111" spans="1:10" ht="18">
      <c r="A111" s="17">
        <v>26</v>
      </c>
      <c r="B111" s="18" t="s">
        <v>124</v>
      </c>
      <c r="C111" s="21">
        <v>3500</v>
      </c>
      <c r="D111" s="19">
        <v>5600</v>
      </c>
      <c r="E111" s="21">
        <f>D111-C111</f>
        <v>2100</v>
      </c>
      <c r="F111" s="45" t="s">
        <v>125</v>
      </c>
      <c r="G111" s="20" t="s">
        <v>21</v>
      </c>
      <c r="H111" s="21">
        <f>E111*5/30</f>
        <v>350</v>
      </c>
      <c r="I111" s="22"/>
      <c r="J111" s="38"/>
    </row>
    <row r="112" spans="1:10" ht="18">
      <c r="A112" s="17"/>
      <c r="B112" s="18" t="s">
        <v>49</v>
      </c>
      <c r="C112" s="21"/>
      <c r="D112" s="19"/>
      <c r="E112" s="21">
        <f>E111</f>
        <v>2100</v>
      </c>
      <c r="F112" s="45" t="s">
        <v>126</v>
      </c>
      <c r="G112" s="20" t="s">
        <v>12</v>
      </c>
      <c r="H112" s="21">
        <f>E112*3</f>
        <v>6300</v>
      </c>
      <c r="I112" s="22"/>
      <c r="J112" s="38"/>
    </row>
    <row r="113" spans="1:10" ht="18">
      <c r="A113" s="17"/>
      <c r="B113" s="18"/>
      <c r="C113" s="21"/>
      <c r="D113" s="19"/>
      <c r="E113" s="21">
        <f>E111</f>
        <v>2100</v>
      </c>
      <c r="F113" s="45" t="s">
        <v>47</v>
      </c>
      <c r="G113" s="20" t="s">
        <v>16</v>
      </c>
      <c r="H113" s="21">
        <f>E113*4</f>
        <v>8400</v>
      </c>
      <c r="I113" s="22">
        <f>SUM(H111:H113)</f>
        <v>15050</v>
      </c>
      <c r="J113" s="38"/>
    </row>
    <row r="114" spans="1:10" ht="18">
      <c r="A114" s="17"/>
      <c r="B114" s="18"/>
      <c r="C114" s="21"/>
      <c r="D114" s="19"/>
      <c r="E114" s="21"/>
      <c r="F114" s="45"/>
      <c r="G114" s="24"/>
      <c r="H114" s="21"/>
      <c r="I114" s="22"/>
      <c r="J114" s="38"/>
    </row>
    <row r="115" spans="1:10" ht="18">
      <c r="A115" s="17">
        <v>27</v>
      </c>
      <c r="B115" s="18" t="s">
        <v>127</v>
      </c>
      <c r="C115" s="21">
        <v>3500</v>
      </c>
      <c r="D115" s="19">
        <v>5600</v>
      </c>
      <c r="E115" s="21">
        <f>D115-C115</f>
        <v>2100</v>
      </c>
      <c r="F115" s="45" t="s">
        <v>73</v>
      </c>
      <c r="G115" s="20" t="s">
        <v>74</v>
      </c>
      <c r="H115" s="21">
        <f>E115*27/31</f>
        <v>1829.032258064516</v>
      </c>
      <c r="I115" s="22"/>
      <c r="J115" s="38"/>
    </row>
    <row r="116" spans="1:10" ht="18">
      <c r="A116" s="17"/>
      <c r="B116" s="18" t="s">
        <v>128</v>
      </c>
      <c r="C116" s="21"/>
      <c r="D116" s="19"/>
      <c r="E116" s="21">
        <f>E115</f>
        <v>2100</v>
      </c>
      <c r="F116" s="45" t="s">
        <v>52</v>
      </c>
      <c r="G116" s="20" t="s">
        <v>53</v>
      </c>
      <c r="H116" s="21">
        <f>E116*2</f>
        <v>4200</v>
      </c>
      <c r="I116" s="22"/>
      <c r="J116" s="38"/>
    </row>
    <row r="117" spans="1:10" ht="18">
      <c r="A117" s="17"/>
      <c r="B117" s="18"/>
      <c r="C117" s="21"/>
      <c r="D117" s="19"/>
      <c r="E117" s="21">
        <f>E115</f>
        <v>2100</v>
      </c>
      <c r="F117" s="45" t="s">
        <v>47</v>
      </c>
      <c r="G117" s="20" t="s">
        <v>16</v>
      </c>
      <c r="H117" s="21">
        <f>E117*4</f>
        <v>8400</v>
      </c>
      <c r="I117" s="22">
        <f>SUM(H115:H117)</f>
        <v>14429.032258064515</v>
      </c>
      <c r="J117" s="38"/>
    </row>
    <row r="118" spans="1:10" ht="18">
      <c r="A118" s="17"/>
      <c r="B118" s="18"/>
      <c r="C118" s="21"/>
      <c r="D118" s="19"/>
      <c r="E118" s="21"/>
      <c r="F118" s="45"/>
      <c r="G118" s="24"/>
      <c r="H118" s="21"/>
      <c r="I118" s="22"/>
      <c r="J118" s="38"/>
    </row>
    <row r="119" spans="1:10" ht="18">
      <c r="A119" s="17">
        <v>28</v>
      </c>
      <c r="B119" s="18" t="s">
        <v>129</v>
      </c>
      <c r="C119" s="21">
        <v>3500</v>
      </c>
      <c r="D119" s="19">
        <v>5600</v>
      </c>
      <c r="E119" s="21">
        <f>D119-C119</f>
        <v>2100</v>
      </c>
      <c r="F119" s="45" t="s">
        <v>131</v>
      </c>
      <c r="G119" s="20" t="s">
        <v>17</v>
      </c>
      <c r="H119" s="21">
        <f>E119*14/28</f>
        <v>1050</v>
      </c>
      <c r="I119" s="22"/>
      <c r="J119" s="38"/>
    </row>
    <row r="120" spans="1:10" ht="18">
      <c r="A120" s="17"/>
      <c r="B120" s="18" t="s">
        <v>130</v>
      </c>
      <c r="C120" s="21"/>
      <c r="D120" s="19"/>
      <c r="E120" s="21">
        <f>E119</f>
        <v>2100</v>
      </c>
      <c r="F120" s="45" t="s">
        <v>107</v>
      </c>
      <c r="G120" s="20" t="s">
        <v>10</v>
      </c>
      <c r="H120" s="21">
        <f>E120*1</f>
        <v>2100</v>
      </c>
      <c r="I120" s="22"/>
      <c r="J120" s="38"/>
    </row>
    <row r="121" spans="1:10" ht="18">
      <c r="A121" s="17"/>
      <c r="B121" s="18"/>
      <c r="C121" s="21"/>
      <c r="D121" s="19"/>
      <c r="E121" s="21">
        <f>E119</f>
        <v>2100</v>
      </c>
      <c r="F121" s="45" t="s">
        <v>25</v>
      </c>
      <c r="G121" s="20" t="s">
        <v>13</v>
      </c>
      <c r="H121" s="21">
        <f>E121*6</f>
        <v>12600</v>
      </c>
      <c r="I121" s="22"/>
      <c r="J121" s="38"/>
    </row>
    <row r="122" spans="1:10" ht="18">
      <c r="A122" s="17"/>
      <c r="B122" s="18"/>
      <c r="C122" s="21"/>
      <c r="D122" s="19"/>
      <c r="E122" s="21">
        <f>E119</f>
        <v>2100</v>
      </c>
      <c r="F122" s="45" t="s">
        <v>47</v>
      </c>
      <c r="G122" s="20" t="s">
        <v>16</v>
      </c>
      <c r="H122" s="21">
        <f>E122*4</f>
        <v>8400</v>
      </c>
      <c r="I122" s="22">
        <f>SUM(H119:H122)</f>
        <v>24150</v>
      </c>
      <c r="J122" s="38"/>
    </row>
    <row r="123" spans="1:10" ht="18">
      <c r="A123" s="17"/>
      <c r="B123" s="18"/>
      <c r="C123" s="21"/>
      <c r="D123" s="19"/>
      <c r="E123" s="21"/>
      <c r="F123" s="45"/>
      <c r="G123" s="24"/>
      <c r="H123" s="21"/>
      <c r="I123" s="22"/>
      <c r="J123" s="38"/>
    </row>
    <row r="124" spans="1:10" ht="18">
      <c r="A124" s="17">
        <v>29</v>
      </c>
      <c r="B124" s="18" t="s">
        <v>132</v>
      </c>
      <c r="C124" s="21">
        <v>3500</v>
      </c>
      <c r="D124" s="19">
        <v>5600</v>
      </c>
      <c r="E124" s="21">
        <f>D124-C124</f>
        <v>2100</v>
      </c>
      <c r="F124" s="45" t="s">
        <v>133</v>
      </c>
      <c r="G124" s="20" t="s">
        <v>134</v>
      </c>
      <c r="H124" s="21">
        <f>E124*20/30</f>
        <v>1400</v>
      </c>
      <c r="I124" s="22"/>
      <c r="J124" s="38"/>
    </row>
    <row r="125" spans="1:10" ht="18">
      <c r="A125" s="17"/>
      <c r="B125" s="18" t="s">
        <v>77</v>
      </c>
      <c r="C125" s="21"/>
      <c r="D125" s="19"/>
      <c r="E125" s="21">
        <f>E124</f>
        <v>2100</v>
      </c>
      <c r="F125" s="45" t="s">
        <v>126</v>
      </c>
      <c r="G125" s="20" t="s">
        <v>12</v>
      </c>
      <c r="H125" s="21">
        <f>E125*3</f>
        <v>6300</v>
      </c>
      <c r="I125" s="22"/>
      <c r="J125" s="38"/>
    </row>
    <row r="126" spans="1:10" ht="18">
      <c r="A126" s="17"/>
      <c r="B126" s="18"/>
      <c r="C126" s="21"/>
      <c r="D126" s="19"/>
      <c r="E126" s="21">
        <f>E124</f>
        <v>2100</v>
      </c>
      <c r="F126" s="45" t="s">
        <v>47</v>
      </c>
      <c r="G126" s="20" t="s">
        <v>16</v>
      </c>
      <c r="H126" s="21">
        <f>E126*4</f>
        <v>8400</v>
      </c>
      <c r="I126" s="22">
        <f>SUM(H124:H126)</f>
        <v>16100</v>
      </c>
      <c r="J126" s="38"/>
    </row>
    <row r="127" spans="1:10" ht="18">
      <c r="A127" s="17"/>
      <c r="B127" s="18"/>
      <c r="C127" s="21"/>
      <c r="D127" s="19"/>
      <c r="E127" s="21"/>
      <c r="F127" s="45"/>
      <c r="G127" s="20"/>
      <c r="H127" s="21"/>
      <c r="I127" s="22"/>
      <c r="J127" s="38"/>
    </row>
    <row r="128" spans="1:10" ht="18">
      <c r="A128" s="17">
        <v>30</v>
      </c>
      <c r="B128" s="18" t="s">
        <v>135</v>
      </c>
      <c r="C128" s="21">
        <v>3500</v>
      </c>
      <c r="D128" s="19">
        <v>5600</v>
      </c>
      <c r="E128" s="21">
        <f>D128-C128</f>
        <v>2100</v>
      </c>
      <c r="F128" s="45" t="s">
        <v>136</v>
      </c>
      <c r="G128" s="20" t="s">
        <v>105</v>
      </c>
      <c r="H128" s="21">
        <f>E128*3/31</f>
        <v>203.2258064516129</v>
      </c>
      <c r="I128" s="22"/>
      <c r="J128" s="38"/>
    </row>
    <row r="129" spans="1:10" ht="18">
      <c r="A129" s="17"/>
      <c r="B129" s="18" t="s">
        <v>23</v>
      </c>
      <c r="C129" s="21"/>
      <c r="D129" s="19"/>
      <c r="E129" s="21">
        <f>E128</f>
        <v>2100</v>
      </c>
      <c r="F129" s="45" t="s">
        <v>137</v>
      </c>
      <c r="G129" s="20" t="s">
        <v>12</v>
      </c>
      <c r="H129" s="21">
        <f>E129*3</f>
        <v>6300</v>
      </c>
      <c r="I129" s="22"/>
      <c r="J129" s="38"/>
    </row>
    <row r="130" spans="1:10" ht="18">
      <c r="A130" s="17"/>
      <c r="B130" s="18"/>
      <c r="C130" s="21"/>
      <c r="D130" s="19"/>
      <c r="E130" s="21">
        <f>E128</f>
        <v>2100</v>
      </c>
      <c r="F130" s="45" t="s">
        <v>25</v>
      </c>
      <c r="G130" s="20" t="s">
        <v>13</v>
      </c>
      <c r="H130" s="21">
        <f>E130*6</f>
        <v>12600</v>
      </c>
      <c r="I130" s="22"/>
      <c r="J130" s="38"/>
    </row>
    <row r="131" spans="1:10" ht="18">
      <c r="A131" s="17"/>
      <c r="B131" s="18"/>
      <c r="C131" s="21"/>
      <c r="D131" s="19"/>
      <c r="E131" s="21">
        <f>E128</f>
        <v>2100</v>
      </c>
      <c r="F131" s="45" t="s">
        <v>47</v>
      </c>
      <c r="G131" s="20" t="s">
        <v>16</v>
      </c>
      <c r="H131" s="21">
        <f>E131*4</f>
        <v>8400</v>
      </c>
      <c r="I131" s="22">
        <f>SUM(H128:H131)</f>
        <v>27503.225806451614</v>
      </c>
      <c r="J131" s="38"/>
    </row>
    <row r="132" spans="1:10" ht="18">
      <c r="A132" s="17"/>
      <c r="B132" s="18"/>
      <c r="C132" s="21"/>
      <c r="D132" s="19"/>
      <c r="E132" s="21"/>
      <c r="F132" s="45"/>
      <c r="G132" s="24"/>
      <c r="H132" s="21"/>
      <c r="I132" s="22"/>
      <c r="J132" s="38"/>
    </row>
    <row r="133" spans="1:10" ht="18">
      <c r="A133" s="17">
        <v>31</v>
      </c>
      <c r="B133" s="18" t="s">
        <v>138</v>
      </c>
      <c r="C133" s="21">
        <v>3500</v>
      </c>
      <c r="D133" s="19">
        <v>5600</v>
      </c>
      <c r="E133" s="21">
        <f>D133-C133</f>
        <v>2100</v>
      </c>
      <c r="F133" s="45" t="s">
        <v>140</v>
      </c>
      <c r="G133" s="20" t="s">
        <v>134</v>
      </c>
      <c r="H133" s="21">
        <f>E133*20/30</f>
        <v>1400</v>
      </c>
      <c r="I133" s="22"/>
      <c r="J133" s="38"/>
    </row>
    <row r="134" spans="1:10" ht="18">
      <c r="A134" s="17"/>
      <c r="B134" s="18" t="s">
        <v>139</v>
      </c>
      <c r="C134" s="21"/>
      <c r="D134" s="19"/>
      <c r="E134" s="21">
        <f>E133</f>
        <v>2100</v>
      </c>
      <c r="F134" s="45" t="s">
        <v>29</v>
      </c>
      <c r="G134" s="20" t="s">
        <v>15</v>
      </c>
      <c r="H134" s="21">
        <f>E134*5</f>
        <v>10500</v>
      </c>
      <c r="I134" s="22"/>
      <c r="J134" s="38"/>
    </row>
    <row r="135" spans="1:10" ht="18">
      <c r="A135" s="17"/>
      <c r="B135" s="18"/>
      <c r="C135" s="21"/>
      <c r="D135" s="19"/>
      <c r="E135" s="21">
        <f>E133</f>
        <v>2100</v>
      </c>
      <c r="F135" s="45" t="s">
        <v>47</v>
      </c>
      <c r="G135" s="20" t="s">
        <v>16</v>
      </c>
      <c r="H135" s="21">
        <f>E135*4</f>
        <v>8400</v>
      </c>
      <c r="I135" s="22">
        <f>SUM(H133:H135)</f>
        <v>20300</v>
      </c>
      <c r="J135" s="38"/>
    </row>
    <row r="136" spans="1:10" ht="18">
      <c r="A136" s="17"/>
      <c r="B136" s="18"/>
      <c r="C136" s="21"/>
      <c r="D136" s="19"/>
      <c r="E136" s="21"/>
      <c r="F136" s="45"/>
      <c r="G136" s="24"/>
      <c r="H136" s="21"/>
      <c r="I136" s="22"/>
      <c r="J136" s="38"/>
    </row>
    <row r="137" spans="1:10" ht="18">
      <c r="A137" s="17">
        <v>32</v>
      </c>
      <c r="B137" s="18" t="s">
        <v>141</v>
      </c>
      <c r="C137" s="21">
        <v>3500</v>
      </c>
      <c r="D137" s="19">
        <v>5600</v>
      </c>
      <c r="E137" s="21">
        <f>D137-C137</f>
        <v>2100</v>
      </c>
      <c r="F137" s="45" t="s">
        <v>143</v>
      </c>
      <c r="G137" s="20" t="s">
        <v>28</v>
      </c>
      <c r="H137" s="21">
        <f>E137*29/31</f>
        <v>1964.516129032258</v>
      </c>
      <c r="I137" s="22"/>
      <c r="J137" s="38"/>
    </row>
    <row r="138" spans="1:10" ht="18">
      <c r="A138" s="17" t="s">
        <v>142</v>
      </c>
      <c r="B138" s="18" t="s">
        <v>99</v>
      </c>
      <c r="C138" s="21"/>
      <c r="D138" s="19"/>
      <c r="E138" s="21">
        <f>E137</f>
        <v>2100</v>
      </c>
      <c r="F138" s="45" t="s">
        <v>52</v>
      </c>
      <c r="G138" s="20" t="s">
        <v>53</v>
      </c>
      <c r="H138" s="21">
        <f>E138*2</f>
        <v>4200</v>
      </c>
      <c r="I138" s="22"/>
      <c r="J138" s="38"/>
    </row>
    <row r="139" spans="1:10" ht="18">
      <c r="A139" s="17"/>
      <c r="B139" s="18"/>
      <c r="C139" s="21"/>
      <c r="D139" s="19"/>
      <c r="E139" s="21">
        <f>E137</f>
        <v>2100</v>
      </c>
      <c r="F139" s="45" t="s">
        <v>47</v>
      </c>
      <c r="G139" s="20" t="s">
        <v>16</v>
      </c>
      <c r="H139" s="21">
        <f>E139*4</f>
        <v>8400</v>
      </c>
      <c r="I139" s="22">
        <f>SUM(H137:H139)</f>
        <v>14564.516129032258</v>
      </c>
      <c r="J139" s="38"/>
    </row>
    <row r="140" spans="1:10" ht="18">
      <c r="A140" s="17"/>
      <c r="B140" s="18"/>
      <c r="C140" s="21"/>
      <c r="D140" s="19"/>
      <c r="E140" s="21"/>
      <c r="F140" s="45"/>
      <c r="G140" s="24"/>
      <c r="H140" s="21"/>
      <c r="I140" s="22"/>
      <c r="J140" s="38"/>
    </row>
    <row r="141" spans="1:10" ht="18">
      <c r="A141" s="17">
        <v>33</v>
      </c>
      <c r="B141" s="18" t="s">
        <v>144</v>
      </c>
      <c r="C141" s="21">
        <v>3500</v>
      </c>
      <c r="D141" s="19">
        <v>5600</v>
      </c>
      <c r="E141" s="21">
        <f>D141-C141</f>
        <v>2100</v>
      </c>
      <c r="F141" s="45" t="s">
        <v>143</v>
      </c>
      <c r="G141" s="20" t="s">
        <v>28</v>
      </c>
      <c r="H141" s="21">
        <f>E141*29/31</f>
        <v>1964.516129032258</v>
      </c>
      <c r="I141" s="22"/>
      <c r="J141" s="38"/>
    </row>
    <row r="142" spans="1:10" ht="18">
      <c r="A142" s="17"/>
      <c r="B142" s="18" t="s">
        <v>145</v>
      </c>
      <c r="C142" s="21"/>
      <c r="D142" s="19"/>
      <c r="E142" s="21">
        <f>E141</f>
        <v>2100</v>
      </c>
      <c r="F142" s="45" t="s">
        <v>52</v>
      </c>
      <c r="G142" s="20" t="s">
        <v>53</v>
      </c>
      <c r="H142" s="21">
        <f>E142*2</f>
        <v>4200</v>
      </c>
      <c r="I142" s="22"/>
      <c r="J142" s="38"/>
    </row>
    <row r="143" spans="1:10" ht="18">
      <c r="A143" s="17"/>
      <c r="B143" s="18"/>
      <c r="C143" s="21"/>
      <c r="D143" s="19"/>
      <c r="E143" s="21">
        <f>E141</f>
        <v>2100</v>
      </c>
      <c r="F143" s="45" t="s">
        <v>47</v>
      </c>
      <c r="G143" s="20" t="s">
        <v>16</v>
      </c>
      <c r="H143" s="21">
        <f>E143*4</f>
        <v>8400</v>
      </c>
      <c r="I143" s="22">
        <f>SUM(H141:H143)</f>
        <v>14564.516129032258</v>
      </c>
      <c r="J143" s="38"/>
    </row>
    <row r="144" spans="1:10" ht="18">
      <c r="A144" s="17"/>
      <c r="B144" s="18"/>
      <c r="C144" s="21"/>
      <c r="D144" s="19"/>
      <c r="E144" s="21"/>
      <c r="F144" s="45"/>
      <c r="G144" s="24"/>
      <c r="H144" s="21"/>
      <c r="I144" s="22"/>
      <c r="J144" s="38"/>
    </row>
    <row r="145" spans="1:10" ht="18">
      <c r="A145" s="17">
        <v>34</v>
      </c>
      <c r="B145" s="18" t="s">
        <v>146</v>
      </c>
      <c r="C145" s="21">
        <v>3500</v>
      </c>
      <c r="D145" s="19">
        <v>5600</v>
      </c>
      <c r="E145" s="21">
        <f>D145-C145</f>
        <v>2100</v>
      </c>
      <c r="F145" s="45" t="s">
        <v>56</v>
      </c>
      <c r="G145" s="20" t="s">
        <v>57</v>
      </c>
      <c r="H145" s="21">
        <f>E145*28/31</f>
        <v>1896.774193548387</v>
      </c>
      <c r="I145" s="22"/>
      <c r="J145" s="38"/>
    </row>
    <row r="146" spans="1:10" ht="18">
      <c r="A146" s="17"/>
      <c r="B146" s="18" t="s">
        <v>147</v>
      </c>
      <c r="C146" s="21"/>
      <c r="D146" s="19"/>
      <c r="E146" s="21">
        <f>E145</f>
        <v>2100</v>
      </c>
      <c r="F146" s="45" t="s">
        <v>52</v>
      </c>
      <c r="G146" s="20" t="s">
        <v>53</v>
      </c>
      <c r="H146" s="21">
        <f>E146*2</f>
        <v>4200</v>
      </c>
      <c r="I146" s="22"/>
      <c r="J146" s="38"/>
    </row>
    <row r="147" spans="1:10" ht="18">
      <c r="A147" s="17"/>
      <c r="B147" s="18"/>
      <c r="C147" s="21"/>
      <c r="D147" s="19"/>
      <c r="E147" s="21">
        <f>E145</f>
        <v>2100</v>
      </c>
      <c r="F147" s="45" t="s">
        <v>47</v>
      </c>
      <c r="G147" s="20" t="s">
        <v>16</v>
      </c>
      <c r="H147" s="21">
        <f>E147*4</f>
        <v>8400</v>
      </c>
      <c r="I147" s="22">
        <f>SUM(H145:H147)</f>
        <v>14496.774193548386</v>
      </c>
      <c r="J147" s="38"/>
    </row>
    <row r="148" spans="1:10" ht="18">
      <c r="A148" s="17"/>
      <c r="B148" s="18"/>
      <c r="C148" s="21"/>
      <c r="D148" s="19"/>
      <c r="E148" s="21"/>
      <c r="F148" s="45"/>
      <c r="G148" s="24"/>
      <c r="H148" s="21"/>
      <c r="I148" s="22"/>
      <c r="J148" s="38"/>
    </row>
    <row r="149" spans="1:10" ht="18">
      <c r="A149" s="17">
        <v>35</v>
      </c>
      <c r="B149" s="18" t="s">
        <v>148</v>
      </c>
      <c r="C149" s="21">
        <v>3500</v>
      </c>
      <c r="D149" s="19">
        <v>5600</v>
      </c>
      <c r="E149" s="21">
        <f>D149-C149</f>
        <v>2100</v>
      </c>
      <c r="F149" s="45" t="s">
        <v>150</v>
      </c>
      <c r="G149" s="20" t="s">
        <v>14</v>
      </c>
      <c r="H149" s="21">
        <f>E149*6/28</f>
        <v>450</v>
      </c>
      <c r="I149" s="22"/>
      <c r="J149" s="38"/>
    </row>
    <row r="150" spans="1:10" ht="18">
      <c r="A150" s="17"/>
      <c r="B150" s="18" t="s">
        <v>149</v>
      </c>
      <c r="C150" s="21"/>
      <c r="D150" s="19"/>
      <c r="E150" s="21">
        <f>E149</f>
        <v>2100</v>
      </c>
      <c r="F150" s="45" t="s">
        <v>107</v>
      </c>
      <c r="G150" s="20" t="s">
        <v>10</v>
      </c>
      <c r="H150" s="21">
        <f>E150*1</f>
        <v>2100</v>
      </c>
      <c r="I150" s="22"/>
      <c r="J150" s="38"/>
    </row>
    <row r="151" spans="1:10" ht="18">
      <c r="A151" s="17"/>
      <c r="B151" s="18"/>
      <c r="C151" s="21"/>
      <c r="D151" s="19"/>
      <c r="E151" s="21">
        <f>E149</f>
        <v>2100</v>
      </c>
      <c r="F151" s="45" t="s">
        <v>25</v>
      </c>
      <c r="G151" s="20" t="s">
        <v>13</v>
      </c>
      <c r="H151" s="21">
        <f>E151*6</f>
        <v>12600</v>
      </c>
      <c r="I151" s="22"/>
      <c r="J151" s="38"/>
    </row>
    <row r="152" spans="1:10" ht="18">
      <c r="A152" s="17"/>
      <c r="B152" s="18"/>
      <c r="C152" s="21"/>
      <c r="D152" s="19"/>
      <c r="E152" s="21">
        <f>E149</f>
        <v>2100</v>
      </c>
      <c r="F152" s="45" t="s">
        <v>47</v>
      </c>
      <c r="G152" s="20" t="s">
        <v>16</v>
      </c>
      <c r="H152" s="21">
        <f>E152*4</f>
        <v>8400</v>
      </c>
      <c r="I152" s="22">
        <f>SUM(H149:H152)</f>
        <v>23550</v>
      </c>
      <c r="J152" s="38"/>
    </row>
    <row r="153" spans="1:10" ht="18">
      <c r="A153" s="17"/>
      <c r="B153" s="18"/>
      <c r="C153" s="21"/>
      <c r="D153" s="19"/>
      <c r="E153" s="21"/>
      <c r="F153" s="45"/>
      <c r="G153" s="24"/>
      <c r="H153" s="21"/>
      <c r="I153" s="22"/>
      <c r="J153" s="38"/>
    </row>
    <row r="154" spans="1:10" ht="18">
      <c r="A154" s="17">
        <v>36</v>
      </c>
      <c r="B154" s="18" t="s">
        <v>151</v>
      </c>
      <c r="C154" s="21">
        <v>3500</v>
      </c>
      <c r="D154" s="19">
        <v>5600</v>
      </c>
      <c r="E154" s="21">
        <f>D154-C154</f>
        <v>2100</v>
      </c>
      <c r="F154" s="45" t="s">
        <v>153</v>
      </c>
      <c r="G154" s="20" t="s">
        <v>154</v>
      </c>
      <c r="H154" s="21">
        <f>E154*19/31</f>
        <v>1287.0967741935483</v>
      </c>
      <c r="I154" s="22"/>
      <c r="J154" s="38"/>
    </row>
    <row r="155" spans="1:10" ht="18">
      <c r="A155" s="17"/>
      <c r="B155" s="18" t="s">
        <v>152</v>
      </c>
      <c r="C155" s="21"/>
      <c r="D155" s="19"/>
      <c r="E155" s="21">
        <f>E154</f>
        <v>2100</v>
      </c>
      <c r="F155" s="45" t="s">
        <v>25</v>
      </c>
      <c r="G155" s="20" t="s">
        <v>13</v>
      </c>
      <c r="H155" s="21">
        <f>E155*6</f>
        <v>12600</v>
      </c>
      <c r="I155" s="22"/>
      <c r="J155" s="38"/>
    </row>
    <row r="156" spans="1:10" ht="18">
      <c r="A156" s="17"/>
      <c r="B156" s="18"/>
      <c r="C156" s="21"/>
      <c r="D156" s="19"/>
      <c r="E156" s="21">
        <f>E154</f>
        <v>2100</v>
      </c>
      <c r="F156" s="45" t="s">
        <v>47</v>
      </c>
      <c r="G156" s="20" t="s">
        <v>16</v>
      </c>
      <c r="H156" s="21">
        <f>E156*4</f>
        <v>8400</v>
      </c>
      <c r="I156" s="22">
        <f>SUM(H154:H156)</f>
        <v>22287.09677419355</v>
      </c>
      <c r="J156" s="38"/>
    </row>
    <row r="157" spans="1:10" ht="18">
      <c r="A157" s="17"/>
      <c r="B157" s="18"/>
      <c r="C157" s="21"/>
      <c r="D157" s="19"/>
      <c r="E157" s="21"/>
      <c r="F157" s="45"/>
      <c r="G157" s="20"/>
      <c r="H157" s="21"/>
      <c r="I157" s="22"/>
      <c r="J157" s="38"/>
    </row>
    <row r="158" spans="1:10" ht="18">
      <c r="A158" s="17">
        <v>37</v>
      </c>
      <c r="B158" s="26" t="s">
        <v>155</v>
      </c>
      <c r="C158" s="21">
        <v>3500</v>
      </c>
      <c r="D158" s="19">
        <v>5600</v>
      </c>
      <c r="E158" s="21">
        <f>D158-C158</f>
        <v>2100</v>
      </c>
      <c r="F158" s="45" t="s">
        <v>157</v>
      </c>
      <c r="G158" s="20" t="s">
        <v>134</v>
      </c>
      <c r="H158" s="21">
        <f>E158*20/30</f>
        <v>1400</v>
      </c>
      <c r="I158" s="22"/>
      <c r="J158" s="38"/>
    </row>
    <row r="159" spans="1:10" ht="18">
      <c r="A159" s="17"/>
      <c r="B159" s="18" t="s">
        <v>156</v>
      </c>
      <c r="C159" s="21"/>
      <c r="D159" s="19"/>
      <c r="E159" s="21">
        <f>E158</f>
        <v>2100</v>
      </c>
      <c r="F159" s="45" t="s">
        <v>126</v>
      </c>
      <c r="G159" s="20" t="s">
        <v>12</v>
      </c>
      <c r="H159" s="21">
        <f>E159*3</f>
        <v>6300</v>
      </c>
      <c r="I159" s="22"/>
      <c r="J159" s="38"/>
    </row>
    <row r="160" spans="1:10" ht="18">
      <c r="A160" s="17"/>
      <c r="B160" s="18"/>
      <c r="C160" s="21"/>
      <c r="D160" s="19"/>
      <c r="E160" s="21">
        <f>E158</f>
        <v>2100</v>
      </c>
      <c r="F160" s="45" t="s">
        <v>47</v>
      </c>
      <c r="G160" s="20" t="s">
        <v>16</v>
      </c>
      <c r="H160" s="21">
        <f>E160*4</f>
        <v>8400</v>
      </c>
      <c r="I160" s="22">
        <f>SUM(H158:H160)</f>
        <v>16100</v>
      </c>
      <c r="J160" s="38"/>
    </row>
    <row r="161" spans="1:10" ht="18">
      <c r="A161" s="17"/>
      <c r="B161" s="18"/>
      <c r="C161" s="21"/>
      <c r="D161" s="19"/>
      <c r="E161" s="21"/>
      <c r="F161" s="45"/>
      <c r="G161" s="24"/>
      <c r="H161" s="21"/>
      <c r="I161" s="22"/>
      <c r="J161" s="38"/>
    </row>
    <row r="162" spans="1:10" ht="18">
      <c r="A162" s="17">
        <v>38</v>
      </c>
      <c r="B162" s="18" t="s">
        <v>158</v>
      </c>
      <c r="C162" s="21">
        <v>3500</v>
      </c>
      <c r="D162" s="19">
        <v>5600</v>
      </c>
      <c r="E162" s="21">
        <f>D162-C162</f>
        <v>2100</v>
      </c>
      <c r="F162" s="45" t="s">
        <v>165</v>
      </c>
      <c r="G162" s="20" t="s">
        <v>35</v>
      </c>
      <c r="H162" s="21">
        <f>E162*11/30</f>
        <v>770</v>
      </c>
      <c r="I162" s="22"/>
      <c r="J162" s="38"/>
    </row>
    <row r="163" spans="1:10" ht="18">
      <c r="A163" s="17"/>
      <c r="B163" s="18" t="s">
        <v>159</v>
      </c>
      <c r="C163" s="21"/>
      <c r="D163" s="19"/>
      <c r="E163" s="21">
        <f>E162</f>
        <v>2100</v>
      </c>
      <c r="F163" s="45" t="s">
        <v>126</v>
      </c>
      <c r="G163" s="20" t="s">
        <v>12</v>
      </c>
      <c r="H163" s="21">
        <f>E163*3</f>
        <v>6300</v>
      </c>
      <c r="I163" s="22"/>
      <c r="J163" s="38"/>
    </row>
    <row r="164" spans="1:10" ht="18">
      <c r="A164" s="17"/>
      <c r="B164" s="18"/>
      <c r="C164" s="21"/>
      <c r="D164" s="19"/>
      <c r="E164" s="21">
        <f>E162</f>
        <v>2100</v>
      </c>
      <c r="F164" s="45" t="s">
        <v>47</v>
      </c>
      <c r="G164" s="20" t="s">
        <v>16</v>
      </c>
      <c r="H164" s="21">
        <f>E164*4</f>
        <v>8400</v>
      </c>
      <c r="I164" s="22">
        <f>SUM(H162:H164)</f>
        <v>15470</v>
      </c>
      <c r="J164" s="38"/>
    </row>
    <row r="165" spans="1:10" ht="18">
      <c r="A165" s="17"/>
      <c r="B165" s="18"/>
      <c r="C165" s="21"/>
      <c r="D165" s="19"/>
      <c r="E165" s="21"/>
      <c r="F165" s="45"/>
      <c r="G165" s="24"/>
      <c r="H165" s="21"/>
      <c r="I165" s="22"/>
      <c r="J165" s="38"/>
    </row>
    <row r="166" spans="1:10" ht="18">
      <c r="A166" s="17">
        <v>39</v>
      </c>
      <c r="B166" s="18" t="s">
        <v>160</v>
      </c>
      <c r="C166" s="21">
        <v>3500</v>
      </c>
      <c r="D166" s="19">
        <v>5600</v>
      </c>
      <c r="E166" s="21">
        <f>D166-C166</f>
        <v>2100</v>
      </c>
      <c r="F166" s="45" t="s">
        <v>166</v>
      </c>
      <c r="G166" s="20" t="s">
        <v>14</v>
      </c>
      <c r="H166" s="21">
        <f>E166*6/30</f>
        <v>420</v>
      </c>
      <c r="I166" s="22"/>
      <c r="J166" s="38"/>
    </row>
    <row r="167" spans="1:10" ht="18">
      <c r="A167" s="17"/>
      <c r="B167" s="18" t="s">
        <v>161</v>
      </c>
      <c r="C167" s="21"/>
      <c r="D167" s="19"/>
      <c r="E167" s="21">
        <f>E166</f>
        <v>2100</v>
      </c>
      <c r="F167" s="45" t="s">
        <v>126</v>
      </c>
      <c r="G167" s="20" t="s">
        <v>12</v>
      </c>
      <c r="H167" s="21">
        <f>E167*3</f>
        <v>6300</v>
      </c>
      <c r="I167" s="22"/>
      <c r="J167" s="38"/>
    </row>
    <row r="168" spans="1:10" ht="18">
      <c r="A168" s="17"/>
      <c r="B168" s="18"/>
      <c r="C168" s="21"/>
      <c r="D168" s="19"/>
      <c r="E168" s="21">
        <f>E166</f>
        <v>2100</v>
      </c>
      <c r="F168" s="45" t="s">
        <v>47</v>
      </c>
      <c r="G168" s="20" t="s">
        <v>16</v>
      </c>
      <c r="H168" s="21">
        <f>E168*4</f>
        <v>8400</v>
      </c>
      <c r="I168" s="22">
        <f>SUM(H166:H168)</f>
        <v>15120</v>
      </c>
      <c r="J168" s="38"/>
    </row>
    <row r="169" spans="1:10" ht="18">
      <c r="A169" s="17"/>
      <c r="B169" s="18"/>
      <c r="C169" s="21"/>
      <c r="D169" s="19"/>
      <c r="E169" s="21"/>
      <c r="F169" s="45"/>
      <c r="G169" s="24"/>
      <c r="H169" s="21"/>
      <c r="I169" s="22"/>
      <c r="J169" s="38"/>
    </row>
    <row r="170" spans="1:10" ht="18">
      <c r="A170" s="17">
        <v>40</v>
      </c>
      <c r="B170" s="18" t="s">
        <v>162</v>
      </c>
      <c r="C170" s="21">
        <v>3500</v>
      </c>
      <c r="D170" s="19">
        <v>5600</v>
      </c>
      <c r="E170" s="21">
        <f>D170-C170</f>
        <v>2100</v>
      </c>
      <c r="F170" s="45" t="s">
        <v>125</v>
      </c>
      <c r="G170" s="20" t="s">
        <v>21</v>
      </c>
      <c r="H170" s="21">
        <f>E170*5/30</f>
        <v>350</v>
      </c>
      <c r="I170" s="22"/>
      <c r="J170" s="38"/>
    </row>
    <row r="171" spans="1:10" ht="18">
      <c r="A171" s="17"/>
      <c r="B171" s="18" t="s">
        <v>163</v>
      </c>
      <c r="C171" s="21"/>
      <c r="D171" s="19"/>
      <c r="E171" s="21">
        <f>E170</f>
        <v>2100</v>
      </c>
      <c r="F171" s="45" t="s">
        <v>126</v>
      </c>
      <c r="G171" s="20" t="s">
        <v>12</v>
      </c>
      <c r="H171" s="21">
        <f>E171*3</f>
        <v>6300</v>
      </c>
      <c r="I171" s="22"/>
      <c r="J171" s="38"/>
    </row>
    <row r="172" spans="1:10" ht="18">
      <c r="A172" s="17"/>
      <c r="B172" s="18"/>
      <c r="C172" s="21"/>
      <c r="D172" s="19"/>
      <c r="E172" s="21">
        <f>E170</f>
        <v>2100</v>
      </c>
      <c r="F172" s="45" t="s">
        <v>47</v>
      </c>
      <c r="G172" s="20" t="s">
        <v>16</v>
      </c>
      <c r="H172" s="21">
        <f>E172*4</f>
        <v>8400</v>
      </c>
      <c r="I172" s="22">
        <f>SUM(H170:H172)</f>
        <v>15050</v>
      </c>
      <c r="J172" s="38"/>
    </row>
    <row r="173" spans="1:10" ht="18">
      <c r="A173" s="17"/>
      <c r="B173" s="18"/>
      <c r="C173" s="21"/>
      <c r="D173" s="19"/>
      <c r="E173" s="21"/>
      <c r="F173" s="45"/>
      <c r="G173" s="24"/>
      <c r="H173" s="21"/>
      <c r="I173" s="22"/>
      <c r="J173" s="38"/>
    </row>
    <row r="174" spans="1:10" ht="18">
      <c r="A174" s="17">
        <v>41</v>
      </c>
      <c r="B174" s="18" t="s">
        <v>164</v>
      </c>
      <c r="C174" s="21">
        <v>3500</v>
      </c>
      <c r="D174" s="19">
        <v>5600</v>
      </c>
      <c r="E174" s="21">
        <f>D174-C174</f>
        <v>2100</v>
      </c>
      <c r="F174" s="45" t="s">
        <v>143</v>
      </c>
      <c r="G174" s="20" t="s">
        <v>28</v>
      </c>
      <c r="H174" s="21">
        <f>E174*29/31</f>
        <v>1964.516129032258</v>
      </c>
      <c r="I174" s="22"/>
      <c r="J174" s="38"/>
    </row>
    <row r="175" spans="1:10" ht="18">
      <c r="A175" s="17"/>
      <c r="B175" s="18" t="s">
        <v>30</v>
      </c>
      <c r="C175" s="21"/>
      <c r="D175" s="19"/>
      <c r="E175" s="21">
        <f>E174</f>
        <v>2100</v>
      </c>
      <c r="F175" s="45" t="s">
        <v>52</v>
      </c>
      <c r="G175" s="20" t="s">
        <v>53</v>
      </c>
      <c r="H175" s="21">
        <f>E175*2</f>
        <v>4200</v>
      </c>
      <c r="I175" s="22"/>
      <c r="J175" s="38"/>
    </row>
    <row r="176" spans="1:10" ht="18">
      <c r="A176" s="17"/>
      <c r="B176" s="18"/>
      <c r="C176" s="21"/>
      <c r="D176" s="19"/>
      <c r="E176" s="21">
        <f>E174</f>
        <v>2100</v>
      </c>
      <c r="F176" s="45" t="s">
        <v>47</v>
      </c>
      <c r="G176" s="20" t="s">
        <v>16</v>
      </c>
      <c r="H176" s="21">
        <f>E176*4</f>
        <v>8400</v>
      </c>
      <c r="I176" s="22">
        <f>SUM(H174:H176)</f>
        <v>14564.516129032258</v>
      </c>
      <c r="J176" s="38"/>
    </row>
    <row r="177" spans="1:10" ht="18">
      <c r="A177" s="17"/>
      <c r="B177" s="18"/>
      <c r="C177" s="21"/>
      <c r="D177" s="19"/>
      <c r="E177" s="21"/>
      <c r="F177" s="45"/>
      <c r="G177" s="24"/>
      <c r="H177" s="21"/>
      <c r="I177" s="22"/>
      <c r="J177" s="38"/>
    </row>
    <row r="178" spans="1:10" ht="18">
      <c r="A178" s="17">
        <v>42</v>
      </c>
      <c r="B178" s="18" t="s">
        <v>167</v>
      </c>
      <c r="C178" s="21">
        <v>3500</v>
      </c>
      <c r="D178" s="19">
        <v>5600</v>
      </c>
      <c r="E178" s="21">
        <f>D178-C178</f>
        <v>2100</v>
      </c>
      <c r="F178" s="45" t="s">
        <v>168</v>
      </c>
      <c r="G178" s="20" t="s">
        <v>83</v>
      </c>
      <c r="H178" s="21">
        <f>E178*7/31</f>
        <v>474.19354838709677</v>
      </c>
      <c r="I178" s="22"/>
      <c r="J178" s="38"/>
    </row>
    <row r="179" spans="1:10" ht="18">
      <c r="A179" s="17"/>
      <c r="B179" s="18" t="s">
        <v>36</v>
      </c>
      <c r="C179" s="21"/>
      <c r="D179" s="19"/>
      <c r="E179" s="21">
        <f>E178</f>
        <v>2100</v>
      </c>
      <c r="F179" s="45" t="s">
        <v>33</v>
      </c>
      <c r="G179" s="20" t="s">
        <v>16</v>
      </c>
      <c r="H179" s="21">
        <f>E179*4</f>
        <v>8400</v>
      </c>
      <c r="I179" s="22"/>
      <c r="J179" s="38"/>
    </row>
    <row r="180" spans="1:10" ht="18">
      <c r="A180" s="17"/>
      <c r="B180" s="18"/>
      <c r="C180" s="21"/>
      <c r="D180" s="19"/>
      <c r="E180" s="21">
        <f>E178</f>
        <v>2100</v>
      </c>
      <c r="F180" s="45" t="s">
        <v>47</v>
      </c>
      <c r="G180" s="20" t="s">
        <v>16</v>
      </c>
      <c r="H180" s="21">
        <f>E180*4</f>
        <v>8400</v>
      </c>
      <c r="I180" s="22">
        <f>SUM(H178:H180)</f>
        <v>17274.1935483871</v>
      </c>
      <c r="J180" s="38"/>
    </row>
    <row r="181" spans="1:10" ht="18">
      <c r="A181" s="17"/>
      <c r="B181" s="18"/>
      <c r="C181" s="21"/>
      <c r="D181" s="19"/>
      <c r="E181" s="21"/>
      <c r="F181" s="45"/>
      <c r="G181" s="24"/>
      <c r="H181" s="21"/>
      <c r="I181" s="22"/>
      <c r="J181" s="38"/>
    </row>
    <row r="182" spans="1:10" ht="18">
      <c r="A182" s="17">
        <v>43</v>
      </c>
      <c r="B182" s="18" t="s">
        <v>169</v>
      </c>
      <c r="C182" s="21">
        <v>3500</v>
      </c>
      <c r="D182" s="19">
        <v>5600</v>
      </c>
      <c r="E182" s="21">
        <f>D182-C182</f>
        <v>2100</v>
      </c>
      <c r="F182" s="45" t="s">
        <v>171</v>
      </c>
      <c r="G182" s="20" t="s">
        <v>172</v>
      </c>
      <c r="H182" s="21">
        <f>E182*1/31</f>
        <v>67.74193548387096</v>
      </c>
      <c r="I182" s="22"/>
      <c r="J182" s="38"/>
    </row>
    <row r="183" spans="1:10" ht="18">
      <c r="A183" s="17"/>
      <c r="B183" s="18" t="s">
        <v>170</v>
      </c>
      <c r="C183" s="21"/>
      <c r="D183" s="19"/>
      <c r="E183" s="21">
        <f>E182</f>
        <v>2100</v>
      </c>
      <c r="F183" s="45" t="s">
        <v>33</v>
      </c>
      <c r="G183" s="20" t="s">
        <v>16</v>
      </c>
      <c r="H183" s="21">
        <f>E183*4</f>
        <v>8400</v>
      </c>
      <c r="I183" s="22"/>
      <c r="J183" s="38"/>
    </row>
    <row r="184" spans="1:10" ht="18">
      <c r="A184" s="17"/>
      <c r="B184" s="18"/>
      <c r="C184" s="21"/>
      <c r="D184" s="19"/>
      <c r="E184" s="21">
        <f>E182</f>
        <v>2100</v>
      </c>
      <c r="F184" s="45" t="s">
        <v>47</v>
      </c>
      <c r="G184" s="20" t="s">
        <v>16</v>
      </c>
      <c r="H184" s="21">
        <f>E184*4</f>
        <v>8400</v>
      </c>
      <c r="I184" s="22">
        <f>SUM(H182:H184)</f>
        <v>16867.74193548387</v>
      </c>
      <c r="J184" s="38"/>
    </row>
    <row r="185" spans="1:10" ht="18">
      <c r="A185" s="17"/>
      <c r="B185" s="18"/>
      <c r="C185" s="21"/>
      <c r="D185" s="19"/>
      <c r="E185" s="21"/>
      <c r="F185" s="45"/>
      <c r="G185" s="24"/>
      <c r="H185" s="21"/>
      <c r="I185" s="22"/>
      <c r="J185" s="38"/>
    </row>
    <row r="186" spans="1:10" ht="18">
      <c r="A186" s="17">
        <v>44</v>
      </c>
      <c r="B186" s="18" t="s">
        <v>173</v>
      </c>
      <c r="C186" s="21">
        <v>3500</v>
      </c>
      <c r="D186" s="19">
        <v>5600</v>
      </c>
      <c r="E186" s="21">
        <f>D186-C186</f>
        <v>2100</v>
      </c>
      <c r="F186" s="45" t="s">
        <v>143</v>
      </c>
      <c r="G186" s="20" t="s">
        <v>28</v>
      </c>
      <c r="H186" s="21">
        <f>E186*29/31</f>
        <v>1964.516129032258</v>
      </c>
      <c r="I186" s="22"/>
      <c r="J186" s="38"/>
    </row>
    <row r="187" spans="1:10" ht="18">
      <c r="A187" s="17"/>
      <c r="B187" s="18" t="s">
        <v>174</v>
      </c>
      <c r="C187" s="21"/>
      <c r="D187" s="19"/>
      <c r="E187" s="21">
        <f>E186</f>
        <v>2100</v>
      </c>
      <c r="F187" s="45" t="s">
        <v>52</v>
      </c>
      <c r="G187" s="20" t="s">
        <v>53</v>
      </c>
      <c r="H187" s="21">
        <f>E187*2</f>
        <v>4200</v>
      </c>
      <c r="I187" s="22"/>
      <c r="J187" s="38"/>
    </row>
    <row r="188" spans="1:10" ht="18">
      <c r="A188" s="17"/>
      <c r="B188" s="18"/>
      <c r="C188" s="21"/>
      <c r="D188" s="19"/>
      <c r="E188" s="21">
        <f>E186</f>
        <v>2100</v>
      </c>
      <c r="F188" s="45" t="s">
        <v>47</v>
      </c>
      <c r="G188" s="20" t="s">
        <v>16</v>
      </c>
      <c r="H188" s="21">
        <f>E188*4</f>
        <v>8400</v>
      </c>
      <c r="I188" s="22">
        <f>SUM(H186:H188)</f>
        <v>14564.516129032258</v>
      </c>
      <c r="J188" s="38"/>
    </row>
    <row r="189" spans="1:10" ht="18">
      <c r="A189" s="17"/>
      <c r="B189" s="18"/>
      <c r="C189" s="21"/>
      <c r="D189" s="19"/>
      <c r="E189" s="21"/>
      <c r="F189" s="45"/>
      <c r="G189" s="24"/>
      <c r="H189" s="21"/>
      <c r="I189" s="22"/>
      <c r="J189" s="38"/>
    </row>
    <row r="190" spans="1:10" ht="18">
      <c r="A190" s="17">
        <v>45</v>
      </c>
      <c r="B190" s="18" t="s">
        <v>175</v>
      </c>
      <c r="C190" s="21">
        <v>3500</v>
      </c>
      <c r="D190" s="19">
        <v>5600</v>
      </c>
      <c r="E190" s="21">
        <f>D190-C190</f>
        <v>2100</v>
      </c>
      <c r="F190" s="45" t="s">
        <v>177</v>
      </c>
      <c r="G190" s="20" t="s">
        <v>32</v>
      </c>
      <c r="H190" s="21">
        <f>E190*4/31</f>
        <v>270.96774193548384</v>
      </c>
      <c r="I190" s="22"/>
      <c r="J190" s="38"/>
    </row>
    <row r="191" spans="1:10" ht="18">
      <c r="A191" s="17"/>
      <c r="B191" s="18" t="s">
        <v>176</v>
      </c>
      <c r="C191" s="21"/>
      <c r="D191" s="19"/>
      <c r="E191" s="21">
        <f>E190</f>
        <v>2100</v>
      </c>
      <c r="F191" s="45" t="s">
        <v>33</v>
      </c>
      <c r="G191" s="20" t="s">
        <v>16</v>
      </c>
      <c r="H191" s="21">
        <f>E191*4</f>
        <v>8400</v>
      </c>
      <c r="I191" s="22"/>
      <c r="J191" s="38"/>
    </row>
    <row r="192" spans="1:10" ht="18">
      <c r="A192" s="17"/>
      <c r="B192" s="18"/>
      <c r="C192" s="21"/>
      <c r="D192" s="19"/>
      <c r="E192" s="21">
        <f>E190</f>
        <v>2100</v>
      </c>
      <c r="F192" s="45" t="s">
        <v>47</v>
      </c>
      <c r="G192" s="20" t="s">
        <v>16</v>
      </c>
      <c r="H192" s="21">
        <f>E192*4</f>
        <v>8400</v>
      </c>
      <c r="I192" s="22">
        <f>SUM(H190:H192)</f>
        <v>17070.967741935485</v>
      </c>
      <c r="J192" s="38"/>
    </row>
    <row r="193" spans="1:10" ht="18">
      <c r="A193" s="17"/>
      <c r="B193" s="18"/>
      <c r="C193" s="21"/>
      <c r="D193" s="19"/>
      <c r="E193" s="21"/>
      <c r="F193" s="45"/>
      <c r="G193" s="24"/>
      <c r="H193" s="21"/>
      <c r="I193" s="22"/>
      <c r="J193" s="38"/>
    </row>
    <row r="194" spans="1:10" ht="18">
      <c r="A194" s="17">
        <v>46</v>
      </c>
      <c r="B194" s="18" t="s">
        <v>178</v>
      </c>
      <c r="C194" s="21">
        <v>3500</v>
      </c>
      <c r="D194" s="19">
        <v>5600</v>
      </c>
      <c r="E194" s="21">
        <f>D194-C194</f>
        <v>2100</v>
      </c>
      <c r="F194" s="45" t="s">
        <v>180</v>
      </c>
      <c r="G194" s="20" t="s">
        <v>181</v>
      </c>
      <c r="H194" s="21">
        <f>E194*26/30</f>
        <v>1820</v>
      </c>
      <c r="I194" s="22"/>
      <c r="J194" s="38"/>
    </row>
    <row r="195" spans="1:10" ht="18">
      <c r="A195" s="17"/>
      <c r="B195" s="18" t="s">
        <v>179</v>
      </c>
      <c r="C195" s="21"/>
      <c r="D195" s="19"/>
      <c r="E195" s="21">
        <f>E194</f>
        <v>2100</v>
      </c>
      <c r="F195" s="45" t="s">
        <v>126</v>
      </c>
      <c r="G195" s="20" t="s">
        <v>12</v>
      </c>
      <c r="H195" s="21">
        <f>E195*3</f>
        <v>6300</v>
      </c>
      <c r="I195" s="22"/>
      <c r="J195" s="38"/>
    </row>
    <row r="196" spans="1:10" ht="18">
      <c r="A196" s="17"/>
      <c r="B196" s="18"/>
      <c r="C196" s="21"/>
      <c r="D196" s="19"/>
      <c r="E196" s="21">
        <f>E194</f>
        <v>2100</v>
      </c>
      <c r="F196" s="45" t="s">
        <v>47</v>
      </c>
      <c r="G196" s="20" t="s">
        <v>16</v>
      </c>
      <c r="H196" s="21">
        <f>E196*4</f>
        <v>8400</v>
      </c>
      <c r="I196" s="22">
        <f>SUM(H194:H196)</f>
        <v>16520</v>
      </c>
      <c r="J196" s="38"/>
    </row>
    <row r="197" spans="1:10" ht="18">
      <c r="A197" s="17"/>
      <c r="B197" s="18"/>
      <c r="C197" s="21"/>
      <c r="D197" s="19"/>
      <c r="E197" s="21"/>
      <c r="F197" s="45"/>
      <c r="G197" s="24"/>
      <c r="H197" s="21"/>
      <c r="I197" s="22"/>
      <c r="J197" s="38"/>
    </row>
    <row r="198" spans="1:10" ht="18">
      <c r="A198" s="17">
        <v>47</v>
      </c>
      <c r="B198" s="18" t="s">
        <v>182</v>
      </c>
      <c r="C198" s="21">
        <v>3500</v>
      </c>
      <c r="D198" s="19">
        <v>5600</v>
      </c>
      <c r="E198" s="21">
        <f>D198-C198</f>
        <v>2100</v>
      </c>
      <c r="F198" s="45" t="s">
        <v>50</v>
      </c>
      <c r="G198" s="20" t="s">
        <v>51</v>
      </c>
      <c r="H198" s="21">
        <f>E198*30/31</f>
        <v>2032.258064516129</v>
      </c>
      <c r="I198" s="22"/>
      <c r="J198" s="38"/>
    </row>
    <row r="199" spans="1:10" ht="18">
      <c r="A199" s="17"/>
      <c r="B199" s="18" t="s">
        <v>114</v>
      </c>
      <c r="C199" s="21"/>
      <c r="D199" s="19"/>
      <c r="E199" s="21">
        <f>E198</f>
        <v>2100</v>
      </c>
      <c r="F199" s="45" t="s">
        <v>52</v>
      </c>
      <c r="G199" s="20" t="s">
        <v>53</v>
      </c>
      <c r="H199" s="21">
        <f>E199*2</f>
        <v>4200</v>
      </c>
      <c r="I199" s="22"/>
      <c r="J199" s="38"/>
    </row>
    <row r="200" spans="1:10" ht="18">
      <c r="A200" s="17"/>
      <c r="B200" s="18"/>
      <c r="C200" s="21"/>
      <c r="D200" s="19"/>
      <c r="E200" s="21">
        <f>E198</f>
        <v>2100</v>
      </c>
      <c r="F200" s="45" t="s">
        <v>47</v>
      </c>
      <c r="G200" s="20" t="s">
        <v>16</v>
      </c>
      <c r="H200" s="21">
        <f>E200*4</f>
        <v>8400</v>
      </c>
      <c r="I200" s="22">
        <f>SUM(H198:H200)</f>
        <v>14632.258064516129</v>
      </c>
      <c r="J200" s="38"/>
    </row>
    <row r="201" spans="1:10" ht="18">
      <c r="A201" s="17"/>
      <c r="B201" s="18"/>
      <c r="C201" s="21"/>
      <c r="D201" s="19"/>
      <c r="E201" s="21"/>
      <c r="F201" s="45"/>
      <c r="G201" s="24"/>
      <c r="H201" s="21"/>
      <c r="I201" s="22"/>
      <c r="J201" s="38"/>
    </row>
    <row r="202" spans="1:10" ht="18">
      <c r="A202" s="17">
        <v>48</v>
      </c>
      <c r="B202" s="18" t="s">
        <v>183</v>
      </c>
      <c r="C202" s="21">
        <v>3500</v>
      </c>
      <c r="D202" s="19">
        <v>5600</v>
      </c>
      <c r="E202" s="21">
        <f>D202-C202</f>
        <v>2100</v>
      </c>
      <c r="F202" s="45" t="s">
        <v>184</v>
      </c>
      <c r="G202" s="20" t="s">
        <v>185</v>
      </c>
      <c r="H202" s="21">
        <f>E202*21/31</f>
        <v>1422.5806451612902</v>
      </c>
      <c r="I202" s="22"/>
      <c r="J202" s="38"/>
    </row>
    <row r="203" spans="1:10" ht="18">
      <c r="A203" s="17"/>
      <c r="B203" s="18" t="s">
        <v>70</v>
      </c>
      <c r="C203" s="21"/>
      <c r="D203" s="19"/>
      <c r="E203" s="21">
        <f>E202</f>
        <v>2100</v>
      </c>
      <c r="F203" s="45" t="s">
        <v>97</v>
      </c>
      <c r="G203" s="20" t="s">
        <v>53</v>
      </c>
      <c r="H203" s="21">
        <f>E203*2</f>
        <v>4200</v>
      </c>
      <c r="I203" s="22"/>
      <c r="J203" s="38"/>
    </row>
    <row r="204" spans="1:10" ht="18">
      <c r="A204" s="17"/>
      <c r="B204" s="18"/>
      <c r="C204" s="21"/>
      <c r="D204" s="19"/>
      <c r="E204" s="21">
        <f>E202</f>
        <v>2100</v>
      </c>
      <c r="F204" s="45" t="s">
        <v>25</v>
      </c>
      <c r="G204" s="20" t="s">
        <v>13</v>
      </c>
      <c r="H204" s="21">
        <f>E204*6</f>
        <v>12600</v>
      </c>
      <c r="I204" s="22"/>
      <c r="J204" s="38"/>
    </row>
    <row r="205" spans="1:10" ht="18">
      <c r="A205" s="17"/>
      <c r="B205" s="18"/>
      <c r="C205" s="21"/>
      <c r="D205" s="19"/>
      <c r="E205" s="21">
        <f>E202</f>
        <v>2100</v>
      </c>
      <c r="F205" s="45" t="s">
        <v>47</v>
      </c>
      <c r="G205" s="20" t="s">
        <v>16</v>
      </c>
      <c r="H205" s="21">
        <f>E205*4</f>
        <v>8400</v>
      </c>
      <c r="I205" s="22">
        <f>SUM(H202:H205)</f>
        <v>26622.580645161288</v>
      </c>
      <c r="J205" s="38"/>
    </row>
    <row r="206" spans="1:10" ht="18">
      <c r="A206" s="17"/>
      <c r="B206" s="18"/>
      <c r="C206" s="21"/>
      <c r="D206" s="19"/>
      <c r="E206" s="21"/>
      <c r="F206" s="45"/>
      <c r="G206" s="24"/>
      <c r="H206" s="21"/>
      <c r="I206" s="22"/>
      <c r="J206" s="38"/>
    </row>
    <row r="207" spans="1:10" ht="18">
      <c r="A207" s="17">
        <v>49</v>
      </c>
      <c r="B207" s="18" t="s">
        <v>186</v>
      </c>
      <c r="C207" s="21">
        <v>3500</v>
      </c>
      <c r="D207" s="19">
        <v>5600</v>
      </c>
      <c r="E207" s="21">
        <f>D207-C207</f>
        <v>2100</v>
      </c>
      <c r="F207" s="45" t="s">
        <v>188</v>
      </c>
      <c r="G207" s="20" t="s">
        <v>66</v>
      </c>
      <c r="H207" s="21">
        <f>E207*15/28</f>
        <v>1125</v>
      </c>
      <c r="I207" s="22"/>
      <c r="J207" s="38"/>
    </row>
    <row r="208" spans="1:10" ht="18">
      <c r="A208" s="17"/>
      <c r="B208" s="18" t="s">
        <v>187</v>
      </c>
      <c r="C208" s="21"/>
      <c r="D208" s="19"/>
      <c r="E208" s="21">
        <f>E207</f>
        <v>2100</v>
      </c>
      <c r="F208" s="45" t="s">
        <v>108</v>
      </c>
      <c r="G208" s="20" t="s">
        <v>10</v>
      </c>
      <c r="H208" s="21">
        <f>E208*1</f>
        <v>2100</v>
      </c>
      <c r="I208" s="22"/>
      <c r="J208" s="38"/>
    </row>
    <row r="209" spans="1:10" ht="18">
      <c r="A209" s="17"/>
      <c r="B209" s="18"/>
      <c r="C209" s="21"/>
      <c r="D209" s="19"/>
      <c r="E209" s="21">
        <f>E207</f>
        <v>2100</v>
      </c>
      <c r="F209" s="45" t="s">
        <v>25</v>
      </c>
      <c r="G209" s="20" t="s">
        <v>13</v>
      </c>
      <c r="H209" s="21">
        <f>E209*6</f>
        <v>12600</v>
      </c>
      <c r="I209" s="22"/>
      <c r="J209" s="38"/>
    </row>
    <row r="210" spans="1:10" ht="18">
      <c r="A210" s="17"/>
      <c r="B210" s="18"/>
      <c r="C210" s="21"/>
      <c r="D210" s="19"/>
      <c r="E210" s="21">
        <f>E207</f>
        <v>2100</v>
      </c>
      <c r="F210" s="45" t="s">
        <v>47</v>
      </c>
      <c r="G210" s="20" t="s">
        <v>16</v>
      </c>
      <c r="H210" s="21">
        <f>E210*4</f>
        <v>8400</v>
      </c>
      <c r="I210" s="22">
        <f>SUM(H207:H210)</f>
        <v>24225</v>
      </c>
      <c r="J210" s="38"/>
    </row>
    <row r="211" spans="1:10" ht="18">
      <c r="A211" s="17"/>
      <c r="B211" s="18"/>
      <c r="C211" s="21"/>
      <c r="D211" s="19"/>
      <c r="E211" s="21"/>
      <c r="F211" s="45"/>
      <c r="G211" s="24"/>
      <c r="H211" s="21"/>
      <c r="I211" s="22"/>
      <c r="J211" s="38"/>
    </row>
    <row r="212" spans="1:10" ht="18">
      <c r="A212" s="17">
        <v>50</v>
      </c>
      <c r="B212" s="18" t="s">
        <v>189</v>
      </c>
      <c r="C212" s="21">
        <v>3500</v>
      </c>
      <c r="D212" s="19">
        <v>5600</v>
      </c>
      <c r="E212" s="21">
        <f>D212-C212</f>
        <v>2100</v>
      </c>
      <c r="F212" s="45" t="s">
        <v>191</v>
      </c>
      <c r="G212" s="20" t="s">
        <v>105</v>
      </c>
      <c r="H212" s="21">
        <f>E212*3/30</f>
        <v>210</v>
      </c>
      <c r="I212" s="22"/>
      <c r="J212" s="38"/>
    </row>
    <row r="213" spans="1:10" ht="18">
      <c r="A213" s="17"/>
      <c r="B213" s="18" t="s">
        <v>190</v>
      </c>
      <c r="C213" s="21"/>
      <c r="D213" s="19"/>
      <c r="E213" s="21">
        <f>E212</f>
        <v>2100</v>
      </c>
      <c r="F213" s="45" t="s">
        <v>126</v>
      </c>
      <c r="G213" s="20" t="s">
        <v>12</v>
      </c>
      <c r="H213" s="21">
        <f>E213*3</f>
        <v>6300</v>
      </c>
      <c r="I213" s="22"/>
      <c r="J213" s="38"/>
    </row>
    <row r="214" spans="1:10" ht="18">
      <c r="A214" s="17"/>
      <c r="B214" s="18"/>
      <c r="C214" s="21"/>
      <c r="D214" s="19"/>
      <c r="E214" s="21">
        <f>E212</f>
        <v>2100</v>
      </c>
      <c r="F214" s="45" t="s">
        <v>47</v>
      </c>
      <c r="G214" s="20" t="s">
        <v>16</v>
      </c>
      <c r="H214" s="21">
        <f>E214*4</f>
        <v>8400</v>
      </c>
      <c r="I214" s="22">
        <f>SUM(H212:H214)</f>
        <v>14910</v>
      </c>
      <c r="J214" s="38"/>
    </row>
    <row r="215" spans="1:10" ht="18">
      <c r="A215" s="17"/>
      <c r="B215" s="18"/>
      <c r="C215" s="21"/>
      <c r="D215" s="19"/>
      <c r="E215" s="21"/>
      <c r="F215" s="45"/>
      <c r="G215" s="24"/>
      <c r="H215" s="21"/>
      <c r="I215" s="22"/>
      <c r="J215" s="38"/>
    </row>
    <row r="216" spans="1:10" ht="18">
      <c r="A216" s="17">
        <v>51</v>
      </c>
      <c r="B216" s="18" t="s">
        <v>192</v>
      </c>
      <c r="C216" s="21">
        <v>3500</v>
      </c>
      <c r="D216" s="19">
        <v>5600</v>
      </c>
      <c r="E216" s="21">
        <f>D216-C216</f>
        <v>2100</v>
      </c>
      <c r="F216" s="45" t="s">
        <v>133</v>
      </c>
      <c r="G216" s="20" t="s">
        <v>134</v>
      </c>
      <c r="H216" s="21">
        <f>E216*20/30</f>
        <v>1400</v>
      </c>
      <c r="I216" s="22"/>
      <c r="J216" s="38"/>
    </row>
    <row r="217" spans="1:10" ht="18">
      <c r="A217" s="17"/>
      <c r="B217" s="18" t="s">
        <v>193</v>
      </c>
      <c r="C217" s="21"/>
      <c r="D217" s="19"/>
      <c r="E217" s="21">
        <f>E216</f>
        <v>2100</v>
      </c>
      <c r="F217" s="45" t="s">
        <v>126</v>
      </c>
      <c r="G217" s="20" t="s">
        <v>12</v>
      </c>
      <c r="H217" s="21">
        <f>E217*3</f>
        <v>6300</v>
      </c>
      <c r="I217" s="22"/>
      <c r="J217" s="38"/>
    </row>
    <row r="218" spans="1:10" ht="18">
      <c r="A218" s="17"/>
      <c r="B218" s="18"/>
      <c r="C218" s="21"/>
      <c r="D218" s="19"/>
      <c r="E218" s="21">
        <f>E216</f>
        <v>2100</v>
      </c>
      <c r="F218" s="45" t="s">
        <v>47</v>
      </c>
      <c r="G218" s="20" t="s">
        <v>16</v>
      </c>
      <c r="H218" s="21">
        <f>E218*4</f>
        <v>8400</v>
      </c>
      <c r="I218" s="22">
        <f>SUM(H216:H218)</f>
        <v>16100</v>
      </c>
      <c r="J218" s="38"/>
    </row>
    <row r="219" spans="1:10" ht="18">
      <c r="A219" s="17"/>
      <c r="B219" s="18"/>
      <c r="C219" s="21"/>
      <c r="D219" s="19"/>
      <c r="E219" s="21"/>
      <c r="F219" s="45"/>
      <c r="G219" s="24"/>
      <c r="H219" s="21"/>
      <c r="I219" s="22"/>
      <c r="J219" s="38"/>
    </row>
    <row r="220" spans="1:10" ht="18">
      <c r="A220" s="17">
        <v>52</v>
      </c>
      <c r="B220" s="18" t="s">
        <v>194</v>
      </c>
      <c r="C220" s="21">
        <v>3500</v>
      </c>
      <c r="D220" s="19">
        <v>5600</v>
      </c>
      <c r="E220" s="21">
        <f>D220-C220</f>
        <v>2100</v>
      </c>
      <c r="F220" s="45" t="s">
        <v>196</v>
      </c>
      <c r="G220" s="20" t="s">
        <v>57</v>
      </c>
      <c r="H220" s="21">
        <f>E220*28/31</f>
        <v>1896.774193548387</v>
      </c>
      <c r="I220" s="22"/>
      <c r="J220" s="38"/>
    </row>
    <row r="221" spans="1:10" ht="18">
      <c r="A221" s="17"/>
      <c r="B221" s="18" t="s">
        <v>195</v>
      </c>
      <c r="C221" s="21"/>
      <c r="D221" s="19"/>
      <c r="E221" s="21">
        <f>E220</f>
        <v>2100</v>
      </c>
      <c r="F221" s="45" t="s">
        <v>52</v>
      </c>
      <c r="G221" s="20" t="s">
        <v>53</v>
      </c>
      <c r="H221" s="21">
        <f>E221*2</f>
        <v>4200</v>
      </c>
      <c r="I221" s="22"/>
      <c r="J221" s="38"/>
    </row>
    <row r="222" spans="1:10" ht="18">
      <c r="A222" s="17"/>
      <c r="B222" s="18"/>
      <c r="C222" s="21"/>
      <c r="D222" s="19"/>
      <c r="E222" s="21">
        <f>E220</f>
        <v>2100</v>
      </c>
      <c r="F222" s="45" t="s">
        <v>47</v>
      </c>
      <c r="G222" s="20" t="s">
        <v>16</v>
      </c>
      <c r="H222" s="21">
        <f>E222*4</f>
        <v>8400</v>
      </c>
      <c r="I222" s="22">
        <f>SUM(H220:H222)</f>
        <v>14496.774193548386</v>
      </c>
      <c r="J222" s="38"/>
    </row>
    <row r="223" spans="1:10" ht="18">
      <c r="A223" s="17"/>
      <c r="B223" s="18"/>
      <c r="C223" s="21"/>
      <c r="D223" s="19"/>
      <c r="E223" s="21"/>
      <c r="F223" s="45"/>
      <c r="G223" s="24"/>
      <c r="H223" s="21"/>
      <c r="I223" s="22"/>
      <c r="J223" s="38"/>
    </row>
    <row r="224" spans="1:10" ht="18">
      <c r="A224" s="17">
        <v>53</v>
      </c>
      <c r="B224" s="18" t="s">
        <v>197</v>
      </c>
      <c r="C224" s="21">
        <v>3500</v>
      </c>
      <c r="D224" s="19">
        <v>5600</v>
      </c>
      <c r="E224" s="21">
        <f>D224-C224</f>
        <v>2100</v>
      </c>
      <c r="F224" s="45" t="s">
        <v>199</v>
      </c>
      <c r="G224" s="20" t="s">
        <v>22</v>
      </c>
      <c r="H224" s="21">
        <f>E224*16/31</f>
        <v>1083.8709677419354</v>
      </c>
      <c r="I224" s="22"/>
      <c r="J224" s="38"/>
    </row>
    <row r="225" spans="1:10" ht="18">
      <c r="A225" s="17"/>
      <c r="B225" s="18" t="s">
        <v>198</v>
      </c>
      <c r="C225" s="21"/>
      <c r="D225" s="19"/>
      <c r="E225" s="21">
        <f>E224</f>
        <v>2100</v>
      </c>
      <c r="F225" s="45" t="s">
        <v>52</v>
      </c>
      <c r="G225" s="20" t="s">
        <v>53</v>
      </c>
      <c r="H225" s="21">
        <f>E225*2</f>
        <v>4200</v>
      </c>
      <c r="I225" s="22"/>
      <c r="J225" s="38"/>
    </row>
    <row r="226" spans="1:10" ht="18">
      <c r="A226" s="17"/>
      <c r="B226" s="18"/>
      <c r="C226" s="21"/>
      <c r="D226" s="19"/>
      <c r="E226" s="21">
        <f>E224</f>
        <v>2100</v>
      </c>
      <c r="F226" s="45" t="s">
        <v>47</v>
      </c>
      <c r="G226" s="20" t="s">
        <v>16</v>
      </c>
      <c r="H226" s="21">
        <f>E226*4</f>
        <v>8400</v>
      </c>
      <c r="I226" s="22">
        <f>SUM(H224:H226)</f>
        <v>13683.870967741936</v>
      </c>
      <c r="J226" s="38"/>
    </row>
    <row r="227" spans="1:10" ht="18">
      <c r="A227" s="17"/>
      <c r="B227" s="18"/>
      <c r="C227" s="21"/>
      <c r="D227" s="19"/>
      <c r="E227" s="21"/>
      <c r="F227" s="45"/>
      <c r="G227" s="24"/>
      <c r="H227" s="21"/>
      <c r="I227" s="22"/>
      <c r="J227" s="38"/>
    </row>
    <row r="228" spans="1:10" ht="18">
      <c r="A228" s="17">
        <v>54</v>
      </c>
      <c r="B228" s="18" t="s">
        <v>200</v>
      </c>
      <c r="C228" s="21">
        <v>3500</v>
      </c>
      <c r="D228" s="19">
        <v>5600</v>
      </c>
      <c r="E228" s="21">
        <f>D228-C228</f>
        <v>2100</v>
      </c>
      <c r="F228" s="45" t="s">
        <v>136</v>
      </c>
      <c r="G228" s="20" t="s">
        <v>105</v>
      </c>
      <c r="H228" s="21">
        <f>E228*3/31</f>
        <v>203.2258064516129</v>
      </c>
      <c r="I228" s="22"/>
      <c r="J228" s="38"/>
    </row>
    <row r="229" spans="1:10" ht="18">
      <c r="A229" s="17"/>
      <c r="B229" s="18" t="s">
        <v>201</v>
      </c>
      <c r="C229" s="21"/>
      <c r="D229" s="19"/>
      <c r="E229" s="21">
        <f>E228</f>
        <v>2100</v>
      </c>
      <c r="F229" s="45" t="s">
        <v>202</v>
      </c>
      <c r="G229" s="20" t="s">
        <v>12</v>
      </c>
      <c r="H229" s="21">
        <f>E229*3</f>
        <v>6300</v>
      </c>
      <c r="I229" s="22"/>
      <c r="J229" s="38"/>
    </row>
    <row r="230" spans="1:10" ht="18">
      <c r="A230" s="17"/>
      <c r="B230" s="18"/>
      <c r="C230" s="21"/>
      <c r="D230" s="19"/>
      <c r="E230" s="21">
        <f>E228</f>
        <v>2100</v>
      </c>
      <c r="F230" s="45" t="s">
        <v>25</v>
      </c>
      <c r="G230" s="20" t="s">
        <v>13</v>
      </c>
      <c r="H230" s="21">
        <f>E230*6</f>
        <v>12600</v>
      </c>
      <c r="I230" s="22"/>
      <c r="J230" s="38"/>
    </row>
    <row r="231" spans="1:10" ht="18">
      <c r="A231" s="17"/>
      <c r="B231" s="18"/>
      <c r="C231" s="21"/>
      <c r="D231" s="19"/>
      <c r="E231" s="21">
        <f>E228</f>
        <v>2100</v>
      </c>
      <c r="F231" s="45" t="s">
        <v>47</v>
      </c>
      <c r="G231" s="20" t="s">
        <v>16</v>
      </c>
      <c r="H231" s="21">
        <f>E231*4</f>
        <v>8400</v>
      </c>
      <c r="I231" s="22">
        <f>SUM(H228:H231)</f>
        <v>27503.225806451614</v>
      </c>
      <c r="J231" s="38"/>
    </row>
    <row r="232" spans="1:10" ht="18">
      <c r="A232" s="17"/>
      <c r="B232" s="18"/>
      <c r="C232" s="21"/>
      <c r="D232" s="19"/>
      <c r="E232" s="21"/>
      <c r="F232" s="45"/>
      <c r="G232" s="24"/>
      <c r="H232" s="21"/>
      <c r="I232" s="22"/>
      <c r="J232" s="38"/>
    </row>
    <row r="233" spans="1:10" ht="18">
      <c r="A233" s="17">
        <v>55</v>
      </c>
      <c r="B233" s="18" t="s">
        <v>203</v>
      </c>
      <c r="C233" s="21">
        <v>3500</v>
      </c>
      <c r="D233" s="19">
        <v>5600</v>
      </c>
      <c r="E233" s="21">
        <f>D233-C233</f>
        <v>2100</v>
      </c>
      <c r="F233" s="45" t="s">
        <v>204</v>
      </c>
      <c r="G233" s="20" t="s">
        <v>14</v>
      </c>
      <c r="H233" s="21">
        <f>E233*6/31</f>
        <v>406.4516129032258</v>
      </c>
      <c r="I233" s="22"/>
      <c r="J233" s="38"/>
    </row>
    <row r="234" spans="1:10" ht="18">
      <c r="A234" s="17"/>
      <c r="B234" s="18" t="s">
        <v>24</v>
      </c>
      <c r="C234" s="21"/>
      <c r="D234" s="19"/>
      <c r="E234" s="21">
        <f>E233</f>
        <v>2100</v>
      </c>
      <c r="F234" s="45" t="s">
        <v>25</v>
      </c>
      <c r="G234" s="20" t="s">
        <v>13</v>
      </c>
      <c r="H234" s="21">
        <f>E234*6</f>
        <v>12600</v>
      </c>
      <c r="I234" s="22"/>
      <c r="J234" s="38"/>
    </row>
    <row r="235" spans="1:10" ht="18">
      <c r="A235" s="17"/>
      <c r="B235" s="18"/>
      <c r="C235" s="21"/>
      <c r="D235" s="19"/>
      <c r="E235" s="21">
        <f>E233</f>
        <v>2100</v>
      </c>
      <c r="F235" s="45" t="s">
        <v>47</v>
      </c>
      <c r="G235" s="20" t="s">
        <v>16</v>
      </c>
      <c r="H235" s="21">
        <f>E235*4</f>
        <v>8400</v>
      </c>
      <c r="I235" s="22">
        <f>SUM(H233:H235)</f>
        <v>21406.451612903227</v>
      </c>
      <c r="J235" s="38"/>
    </row>
    <row r="236" spans="1:10" ht="18">
      <c r="A236" s="17"/>
      <c r="B236" s="18"/>
      <c r="C236" s="21"/>
      <c r="D236" s="19"/>
      <c r="E236" s="21"/>
      <c r="F236" s="45"/>
      <c r="G236" s="24"/>
      <c r="H236" s="21"/>
      <c r="I236" s="22"/>
      <c r="J236" s="38"/>
    </row>
    <row r="237" spans="1:10" ht="18">
      <c r="A237" s="17">
        <v>56</v>
      </c>
      <c r="B237" s="18" t="s">
        <v>205</v>
      </c>
      <c r="C237" s="21">
        <v>3500</v>
      </c>
      <c r="D237" s="19">
        <v>5600</v>
      </c>
      <c r="E237" s="21">
        <f>D237-C237</f>
        <v>2100</v>
      </c>
      <c r="F237" s="45" t="s">
        <v>27</v>
      </c>
      <c r="G237" s="20" t="s">
        <v>18</v>
      </c>
      <c r="H237" s="21">
        <f>E237*2/31</f>
        <v>135.48387096774192</v>
      </c>
      <c r="I237" s="22"/>
      <c r="J237" s="38"/>
    </row>
    <row r="238" spans="1:10" ht="18">
      <c r="A238" s="17"/>
      <c r="B238" s="18" t="s">
        <v>206</v>
      </c>
      <c r="C238" s="21"/>
      <c r="D238" s="19"/>
      <c r="E238" s="21">
        <f>E237</f>
        <v>2100</v>
      </c>
      <c r="F238" s="45" t="s">
        <v>25</v>
      </c>
      <c r="G238" s="20" t="s">
        <v>13</v>
      </c>
      <c r="H238" s="21">
        <f>E238*6</f>
        <v>12600</v>
      </c>
      <c r="I238" s="22"/>
      <c r="J238" s="38"/>
    </row>
    <row r="239" spans="1:10" ht="18">
      <c r="A239" s="17"/>
      <c r="B239" s="18"/>
      <c r="C239" s="21"/>
      <c r="D239" s="19"/>
      <c r="E239" s="21">
        <f>E237</f>
        <v>2100</v>
      </c>
      <c r="F239" s="45" t="s">
        <v>47</v>
      </c>
      <c r="G239" s="20" t="s">
        <v>16</v>
      </c>
      <c r="H239" s="21">
        <f>E239*4</f>
        <v>8400</v>
      </c>
      <c r="I239" s="22">
        <f>SUM(H237:H239)</f>
        <v>21135.483870967742</v>
      </c>
      <c r="J239" s="38"/>
    </row>
    <row r="240" spans="1:10" ht="18">
      <c r="A240" s="17"/>
      <c r="B240" s="18"/>
      <c r="C240" s="21"/>
      <c r="D240" s="19"/>
      <c r="E240" s="21"/>
      <c r="F240" s="45"/>
      <c r="G240" s="24"/>
      <c r="H240" s="21"/>
      <c r="I240" s="22"/>
      <c r="J240" s="38"/>
    </row>
    <row r="241" spans="1:10" ht="18">
      <c r="A241" s="17">
        <v>57</v>
      </c>
      <c r="B241" s="18" t="s">
        <v>207</v>
      </c>
      <c r="C241" s="21">
        <v>3500</v>
      </c>
      <c r="D241" s="19">
        <v>5600</v>
      </c>
      <c r="E241" s="21">
        <f>D241-C241</f>
        <v>2100</v>
      </c>
      <c r="F241" s="45" t="s">
        <v>177</v>
      </c>
      <c r="G241" s="20" t="s">
        <v>32</v>
      </c>
      <c r="H241" s="21">
        <f>E241*4/31</f>
        <v>270.96774193548384</v>
      </c>
      <c r="I241" s="22"/>
      <c r="J241" s="38"/>
    </row>
    <row r="242" spans="1:10" ht="18">
      <c r="A242" s="17"/>
      <c r="B242" s="18" t="s">
        <v>208</v>
      </c>
      <c r="C242" s="21"/>
      <c r="D242" s="19"/>
      <c r="E242" s="21">
        <f>E241</f>
        <v>2100</v>
      </c>
      <c r="F242" s="45" t="s">
        <v>33</v>
      </c>
      <c r="G242" s="20" t="s">
        <v>16</v>
      </c>
      <c r="H242" s="21">
        <f>E242*4</f>
        <v>8400</v>
      </c>
      <c r="I242" s="22"/>
      <c r="J242" s="38"/>
    </row>
    <row r="243" spans="1:10" ht="18">
      <c r="A243" s="17"/>
      <c r="B243" s="18"/>
      <c r="C243" s="21"/>
      <c r="D243" s="19"/>
      <c r="E243" s="21">
        <f>E241</f>
        <v>2100</v>
      </c>
      <c r="F243" s="45" t="s">
        <v>47</v>
      </c>
      <c r="G243" s="20" t="s">
        <v>16</v>
      </c>
      <c r="H243" s="21">
        <f>E243*4</f>
        <v>8400</v>
      </c>
      <c r="I243" s="22">
        <f>SUM(H241:H243)</f>
        <v>17070.967741935485</v>
      </c>
      <c r="J243" s="38"/>
    </row>
    <row r="244" spans="1:10" ht="18">
      <c r="A244" s="17"/>
      <c r="B244" s="18"/>
      <c r="C244" s="21"/>
      <c r="D244" s="19"/>
      <c r="E244" s="21"/>
      <c r="F244" s="45"/>
      <c r="G244" s="24"/>
      <c r="H244" s="21"/>
      <c r="I244" s="22"/>
      <c r="J244" s="38"/>
    </row>
    <row r="245" spans="1:10" ht="18">
      <c r="A245" s="17">
        <v>58</v>
      </c>
      <c r="B245" s="18" t="s">
        <v>209</v>
      </c>
      <c r="C245" s="21">
        <v>3500</v>
      </c>
      <c r="D245" s="19">
        <v>5600</v>
      </c>
      <c r="E245" s="21">
        <f>D245-C245</f>
        <v>2100</v>
      </c>
      <c r="F245" s="45" t="s">
        <v>211</v>
      </c>
      <c r="G245" s="20" t="s">
        <v>212</v>
      </c>
      <c r="H245" s="21">
        <f>E245*18/30</f>
        <v>1260</v>
      </c>
      <c r="I245" s="22"/>
      <c r="J245" s="38"/>
    </row>
    <row r="246" spans="1:10" ht="18">
      <c r="A246" s="17"/>
      <c r="B246" s="18" t="s">
        <v>210</v>
      </c>
      <c r="C246" s="21"/>
      <c r="D246" s="19"/>
      <c r="E246" s="21">
        <f>E245</f>
        <v>2100</v>
      </c>
      <c r="F246" s="45" t="s">
        <v>126</v>
      </c>
      <c r="G246" s="20" t="s">
        <v>12</v>
      </c>
      <c r="H246" s="21">
        <f>E246*3</f>
        <v>6300</v>
      </c>
      <c r="I246" s="22"/>
      <c r="J246" s="38"/>
    </row>
    <row r="247" spans="1:10" ht="18">
      <c r="A247" s="17"/>
      <c r="B247" s="18"/>
      <c r="C247" s="21"/>
      <c r="D247" s="19"/>
      <c r="E247" s="21">
        <f>E245</f>
        <v>2100</v>
      </c>
      <c r="F247" s="45" t="s">
        <v>47</v>
      </c>
      <c r="G247" s="20" t="s">
        <v>16</v>
      </c>
      <c r="H247" s="21">
        <f>E247*4</f>
        <v>8400</v>
      </c>
      <c r="I247" s="22">
        <f>SUM(H245:H247)</f>
        <v>15960</v>
      </c>
      <c r="J247" s="38"/>
    </row>
    <row r="248" spans="1:10" ht="18">
      <c r="A248" s="17"/>
      <c r="B248" s="18"/>
      <c r="C248" s="21"/>
      <c r="D248" s="19"/>
      <c r="E248" s="21"/>
      <c r="F248" s="45"/>
      <c r="G248" s="24"/>
      <c r="H248" s="21"/>
      <c r="I248" s="22"/>
      <c r="J248" s="38"/>
    </row>
    <row r="249" spans="1:10" ht="18">
      <c r="A249" s="17">
        <v>59</v>
      </c>
      <c r="B249" s="18" t="s">
        <v>214</v>
      </c>
      <c r="C249" s="21">
        <v>3500</v>
      </c>
      <c r="D249" s="19">
        <v>5600</v>
      </c>
      <c r="E249" s="21">
        <f>D249-C249</f>
        <v>2100</v>
      </c>
      <c r="F249" s="45" t="s">
        <v>166</v>
      </c>
      <c r="G249" s="20" t="s">
        <v>14</v>
      </c>
      <c r="H249" s="21">
        <f>E249*6/30</f>
        <v>420</v>
      </c>
      <c r="I249" s="22"/>
      <c r="J249" s="38"/>
    </row>
    <row r="250" spans="1:10" ht="18">
      <c r="A250" s="17"/>
      <c r="B250" s="18" t="s">
        <v>159</v>
      </c>
      <c r="C250" s="21"/>
      <c r="D250" s="19"/>
      <c r="E250" s="21">
        <f>E249</f>
        <v>2100</v>
      </c>
      <c r="F250" s="45" t="s">
        <v>126</v>
      </c>
      <c r="G250" s="20" t="s">
        <v>12</v>
      </c>
      <c r="H250" s="21">
        <f>E250*3</f>
        <v>6300</v>
      </c>
      <c r="I250" s="22"/>
      <c r="J250" s="38"/>
    </row>
    <row r="251" spans="1:10" ht="18">
      <c r="A251" s="17"/>
      <c r="B251" s="18"/>
      <c r="C251" s="21"/>
      <c r="D251" s="19"/>
      <c r="E251" s="21">
        <f>E249</f>
        <v>2100</v>
      </c>
      <c r="F251" s="45" t="s">
        <v>47</v>
      </c>
      <c r="G251" s="20" t="s">
        <v>16</v>
      </c>
      <c r="H251" s="21">
        <f>E251*4</f>
        <v>8400</v>
      </c>
      <c r="I251" s="22">
        <f>SUM(H249:H251)</f>
        <v>15120</v>
      </c>
      <c r="J251" s="38"/>
    </row>
    <row r="252" spans="1:10" ht="18">
      <c r="A252" s="17"/>
      <c r="B252" s="18"/>
      <c r="C252" s="21"/>
      <c r="D252" s="19"/>
      <c r="E252" s="21"/>
      <c r="F252" s="45"/>
      <c r="G252" s="24"/>
      <c r="H252" s="21"/>
      <c r="I252" s="22"/>
      <c r="J252" s="38"/>
    </row>
    <row r="253" spans="1:10" ht="18">
      <c r="A253" s="17">
        <v>60</v>
      </c>
      <c r="B253" s="18" t="s">
        <v>213</v>
      </c>
      <c r="C253" s="21">
        <v>3500</v>
      </c>
      <c r="D253" s="19">
        <v>5600</v>
      </c>
      <c r="E253" s="21">
        <f>D253-C253</f>
        <v>2100</v>
      </c>
      <c r="F253" s="45" t="s">
        <v>56</v>
      </c>
      <c r="G253" s="20" t="s">
        <v>57</v>
      </c>
      <c r="H253" s="21">
        <f>E253*28/31</f>
        <v>1896.774193548387</v>
      </c>
      <c r="I253" s="22"/>
      <c r="J253" s="38"/>
    </row>
    <row r="254" spans="1:10" ht="18">
      <c r="A254" s="17"/>
      <c r="B254" s="18" t="s">
        <v>187</v>
      </c>
      <c r="C254" s="21"/>
      <c r="D254" s="19"/>
      <c r="E254" s="21">
        <f>E253</f>
        <v>2100</v>
      </c>
      <c r="F254" s="45" t="s">
        <v>52</v>
      </c>
      <c r="G254" s="20" t="s">
        <v>53</v>
      </c>
      <c r="H254" s="21">
        <f>E254*2</f>
        <v>4200</v>
      </c>
      <c r="I254" s="22"/>
      <c r="J254" s="38"/>
    </row>
    <row r="255" spans="1:10" ht="18">
      <c r="A255" s="17"/>
      <c r="B255" s="18"/>
      <c r="C255" s="21"/>
      <c r="D255" s="19"/>
      <c r="E255" s="21">
        <f>E253</f>
        <v>2100</v>
      </c>
      <c r="F255" s="45" t="s">
        <v>47</v>
      </c>
      <c r="G255" s="20" t="s">
        <v>16</v>
      </c>
      <c r="H255" s="21">
        <f>E255*4</f>
        <v>8400</v>
      </c>
      <c r="I255" s="22">
        <f>SUM(H253:H255)</f>
        <v>14496.774193548386</v>
      </c>
      <c r="J255" s="38"/>
    </row>
    <row r="256" spans="1:10" ht="18">
      <c r="A256" s="17"/>
      <c r="B256" s="18"/>
      <c r="C256" s="21"/>
      <c r="D256" s="19"/>
      <c r="E256" s="21"/>
      <c r="F256" s="45"/>
      <c r="G256" s="24"/>
      <c r="H256" s="21"/>
      <c r="I256" s="22"/>
      <c r="J256" s="38"/>
    </row>
    <row r="257" spans="1:10" ht="18">
      <c r="A257" s="17">
        <v>61</v>
      </c>
      <c r="B257" s="18" t="s">
        <v>215</v>
      </c>
      <c r="C257" s="21">
        <v>3500</v>
      </c>
      <c r="D257" s="19">
        <v>5600</v>
      </c>
      <c r="E257" s="21">
        <f>D257-C257</f>
        <v>2100</v>
      </c>
      <c r="F257" s="45" t="s">
        <v>56</v>
      </c>
      <c r="G257" s="20" t="s">
        <v>57</v>
      </c>
      <c r="H257" s="21">
        <f>E257*28/31</f>
        <v>1896.774193548387</v>
      </c>
      <c r="I257" s="22"/>
      <c r="J257" s="38"/>
    </row>
    <row r="258" spans="1:10" ht="18">
      <c r="A258" s="17"/>
      <c r="B258" s="18" t="s">
        <v>30</v>
      </c>
      <c r="C258" s="21"/>
      <c r="D258" s="19"/>
      <c r="E258" s="21">
        <f>E257</f>
        <v>2100</v>
      </c>
      <c r="F258" s="45" t="s">
        <v>52</v>
      </c>
      <c r="G258" s="20" t="s">
        <v>53</v>
      </c>
      <c r="H258" s="21">
        <f>E258*2</f>
        <v>4200</v>
      </c>
      <c r="I258" s="22"/>
      <c r="J258" s="38"/>
    </row>
    <row r="259" spans="1:10" ht="18">
      <c r="A259" s="17"/>
      <c r="B259" s="18"/>
      <c r="C259" s="21"/>
      <c r="D259" s="19"/>
      <c r="E259" s="21">
        <f>E257</f>
        <v>2100</v>
      </c>
      <c r="F259" s="45" t="s">
        <v>47</v>
      </c>
      <c r="G259" s="20" t="s">
        <v>16</v>
      </c>
      <c r="H259" s="21">
        <f>E259*4</f>
        <v>8400</v>
      </c>
      <c r="I259" s="22">
        <f>SUM(H257:H259)</f>
        <v>14496.774193548386</v>
      </c>
      <c r="J259" s="38"/>
    </row>
    <row r="260" spans="1:10" ht="18">
      <c r="A260" s="17"/>
      <c r="B260" s="18"/>
      <c r="C260" s="21"/>
      <c r="D260" s="19"/>
      <c r="E260" s="21"/>
      <c r="F260" s="45"/>
      <c r="G260" s="24"/>
      <c r="H260" s="21"/>
      <c r="I260" s="22"/>
      <c r="J260" s="38"/>
    </row>
    <row r="261" spans="1:10" ht="18">
      <c r="A261" s="17">
        <v>62</v>
      </c>
      <c r="B261" s="18" t="s">
        <v>216</v>
      </c>
      <c r="C261" s="21">
        <v>3500</v>
      </c>
      <c r="D261" s="19">
        <v>5600</v>
      </c>
      <c r="E261" s="21">
        <f>D261-C261</f>
        <v>2100</v>
      </c>
      <c r="F261" s="45" t="s">
        <v>218</v>
      </c>
      <c r="G261" s="20" t="s">
        <v>57</v>
      </c>
      <c r="H261" s="21">
        <f>E261*28/30</f>
        <v>1960</v>
      </c>
      <c r="I261" s="22"/>
      <c r="J261" s="38"/>
    </row>
    <row r="262" spans="1:10" ht="18">
      <c r="A262" s="17"/>
      <c r="B262" s="18" t="s">
        <v>217</v>
      </c>
      <c r="C262" s="21"/>
      <c r="D262" s="19"/>
      <c r="E262" s="21">
        <f>E261</f>
        <v>2100</v>
      </c>
      <c r="F262" s="45" t="s">
        <v>29</v>
      </c>
      <c r="G262" s="20" t="s">
        <v>15</v>
      </c>
      <c r="H262" s="21">
        <f>E262*5</f>
        <v>10500</v>
      </c>
      <c r="I262" s="22"/>
      <c r="J262" s="38"/>
    </row>
    <row r="263" spans="1:10" ht="18">
      <c r="A263" s="17"/>
      <c r="B263" s="18"/>
      <c r="C263" s="21"/>
      <c r="D263" s="19"/>
      <c r="E263" s="21">
        <f>E261</f>
        <v>2100</v>
      </c>
      <c r="F263" s="45" t="s">
        <v>47</v>
      </c>
      <c r="G263" s="20" t="s">
        <v>16</v>
      </c>
      <c r="H263" s="21">
        <f>E263*4</f>
        <v>8400</v>
      </c>
      <c r="I263" s="22">
        <f>SUM(H261:H263)</f>
        <v>20860</v>
      </c>
      <c r="J263" s="38"/>
    </row>
    <row r="264" spans="1:10" ht="18">
      <c r="A264" s="17"/>
      <c r="B264" s="18"/>
      <c r="C264" s="21"/>
      <c r="D264" s="19"/>
      <c r="E264" s="21"/>
      <c r="F264" s="45"/>
      <c r="G264" s="24"/>
      <c r="H264" s="21"/>
      <c r="I264" s="22"/>
      <c r="J264" s="38"/>
    </row>
    <row r="265" spans="1:10" ht="18">
      <c r="A265" s="17">
        <v>63</v>
      </c>
      <c r="B265" s="18" t="s">
        <v>219</v>
      </c>
      <c r="C265" s="21">
        <v>3500</v>
      </c>
      <c r="D265" s="19">
        <v>5600</v>
      </c>
      <c r="E265" s="21">
        <f>D265-C265</f>
        <v>2100</v>
      </c>
      <c r="F265" s="45" t="s">
        <v>218</v>
      </c>
      <c r="G265" s="20" t="s">
        <v>57</v>
      </c>
      <c r="H265" s="21">
        <f>E265*28/30</f>
        <v>1960</v>
      </c>
      <c r="I265" s="22"/>
      <c r="J265" s="38"/>
    </row>
    <row r="266" spans="1:10" ht="18">
      <c r="A266" s="17"/>
      <c r="B266" s="18" t="s">
        <v>217</v>
      </c>
      <c r="C266" s="21"/>
      <c r="D266" s="19"/>
      <c r="E266" s="21">
        <f>E265</f>
        <v>2100</v>
      </c>
      <c r="F266" s="45" t="s">
        <v>29</v>
      </c>
      <c r="G266" s="20" t="s">
        <v>15</v>
      </c>
      <c r="H266" s="21">
        <f>E266*5</f>
        <v>10500</v>
      </c>
      <c r="I266" s="22"/>
      <c r="J266" s="38"/>
    </row>
    <row r="267" spans="1:10" ht="18">
      <c r="A267" s="17"/>
      <c r="B267" s="18"/>
      <c r="C267" s="21"/>
      <c r="D267" s="19"/>
      <c r="E267" s="21">
        <f>E265</f>
        <v>2100</v>
      </c>
      <c r="F267" s="45" t="s">
        <v>47</v>
      </c>
      <c r="G267" s="20" t="s">
        <v>16</v>
      </c>
      <c r="H267" s="21">
        <f>E267*4</f>
        <v>8400</v>
      </c>
      <c r="I267" s="22">
        <f>SUM(H265:H267)</f>
        <v>20860</v>
      </c>
      <c r="J267" s="38"/>
    </row>
    <row r="268" spans="1:10" ht="18">
      <c r="A268" s="39"/>
      <c r="B268" s="28"/>
      <c r="C268" s="29"/>
      <c r="D268" s="40"/>
      <c r="E268" s="29"/>
      <c r="F268" s="46"/>
      <c r="G268" s="41"/>
      <c r="H268" s="29"/>
      <c r="I268" s="42"/>
      <c r="J268" s="38"/>
    </row>
    <row r="269" spans="2:13" ht="18" thickBot="1">
      <c r="B269" s="1" t="s">
        <v>3</v>
      </c>
      <c r="H269" s="43">
        <v>1270716.36</v>
      </c>
      <c r="I269" s="43">
        <v>1270716.36</v>
      </c>
      <c r="J269" s="30"/>
      <c r="K269" s="16"/>
      <c r="L269" s="16"/>
      <c r="M269" s="56"/>
    </row>
    <row r="270" ht="18" thickTop="1">
      <c r="I270" s="47"/>
    </row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25" right="0.25" top="0.5" bottom="0.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273"/>
  <sheetViews>
    <sheetView zoomScaleSheetLayoutView="100" zoomScalePageLayoutView="0" workbookViewId="0" topLeftCell="A207">
      <selection activeCell="H226" sqref="H226"/>
    </sheetView>
  </sheetViews>
  <sheetFormatPr defaultColWidth="9.00390625" defaultRowHeight="15"/>
  <cols>
    <col min="1" max="1" width="4.57421875" style="14" customWidth="1"/>
    <col min="2" max="2" width="17.7109375" style="1" customWidth="1"/>
    <col min="3" max="4" width="8.8515625" style="1" bestFit="1" customWidth="1"/>
    <col min="5" max="5" width="8.00390625" style="16" customWidth="1"/>
    <col min="6" max="6" width="11.57421875" style="14" bestFit="1" customWidth="1"/>
    <col min="7" max="7" width="6.00390625" style="1" customWidth="1"/>
    <col min="8" max="9" width="9.8515625" style="1" bestFit="1" customWidth="1"/>
    <col min="10" max="10" width="16.57421875" style="1" bestFit="1" customWidth="1"/>
    <col min="11" max="11" width="9.8515625" style="1" bestFit="1" customWidth="1"/>
    <col min="12" max="12" width="12.140625" style="1" customWidth="1"/>
    <col min="13" max="13" width="13.7109375" style="1" customWidth="1"/>
    <col min="14" max="16384" width="9.00390625" style="1" customWidth="1"/>
  </cols>
  <sheetData>
    <row r="1" spans="1:10" s="3" customFormat="1" ht="18">
      <c r="A1" s="49"/>
      <c r="B1" s="57" t="s">
        <v>222</v>
      </c>
      <c r="C1" s="57"/>
      <c r="D1" s="57"/>
      <c r="E1" s="57"/>
      <c r="F1" s="57"/>
      <c r="G1" s="57"/>
      <c r="H1" s="57"/>
      <c r="I1" s="57"/>
      <c r="J1" s="57"/>
    </row>
    <row r="2" spans="1:10" s="3" customFormat="1" ht="18">
      <c r="A2" s="49"/>
      <c r="B2" s="57" t="s">
        <v>4</v>
      </c>
      <c r="C2" s="57"/>
      <c r="D2" s="57"/>
      <c r="E2" s="57"/>
      <c r="F2" s="57"/>
      <c r="G2" s="57"/>
      <c r="H2" s="57"/>
      <c r="I2" s="57"/>
      <c r="J2" s="57"/>
    </row>
    <row r="3" spans="1:10" s="49" customFormat="1" ht="18">
      <c r="A3" s="58" t="s">
        <v>0</v>
      </c>
      <c r="B3" s="60" t="s">
        <v>1</v>
      </c>
      <c r="C3" s="4" t="s">
        <v>5</v>
      </c>
      <c r="D3" s="5" t="s">
        <v>6</v>
      </c>
      <c r="E3" s="54" t="s">
        <v>7</v>
      </c>
      <c r="F3" s="6" t="s">
        <v>8</v>
      </c>
      <c r="G3" s="7" t="s">
        <v>9</v>
      </c>
      <c r="H3" s="58" t="s">
        <v>11</v>
      </c>
      <c r="I3" s="52" t="s">
        <v>3</v>
      </c>
      <c r="J3" s="62" t="s">
        <v>2</v>
      </c>
    </row>
    <row r="4" spans="1:10" s="49" customFormat="1" ht="18">
      <c r="A4" s="59"/>
      <c r="B4" s="61"/>
      <c r="C4" s="50"/>
      <c r="D4" s="51"/>
      <c r="E4" s="55"/>
      <c r="F4" s="11"/>
      <c r="G4" s="12"/>
      <c r="H4" s="59"/>
      <c r="I4" s="53"/>
      <c r="J4" s="63"/>
    </row>
    <row r="5" spans="1:10" ht="18">
      <c r="A5" s="17">
        <v>1</v>
      </c>
      <c r="B5" s="18" t="s">
        <v>78</v>
      </c>
      <c r="C5" s="21">
        <v>0</v>
      </c>
      <c r="D5" s="19">
        <v>5600</v>
      </c>
      <c r="E5" s="21">
        <f>D5-C5</f>
        <v>5600</v>
      </c>
      <c r="F5" s="45" t="s">
        <v>221</v>
      </c>
      <c r="G5" s="20" t="s">
        <v>105</v>
      </c>
      <c r="H5" s="21">
        <f>E5*3/30</f>
        <v>560</v>
      </c>
      <c r="I5" s="22"/>
      <c r="J5" s="23" t="s">
        <v>81</v>
      </c>
    </row>
    <row r="6" spans="1:10" ht="18">
      <c r="A6" s="17"/>
      <c r="B6" s="18" t="s">
        <v>79</v>
      </c>
      <c r="C6" s="21"/>
      <c r="D6" s="19"/>
      <c r="E6" s="21">
        <f>E5</f>
        <v>5600</v>
      </c>
      <c r="F6" s="45" t="s">
        <v>84</v>
      </c>
      <c r="G6" s="20" t="s">
        <v>13</v>
      </c>
      <c r="H6" s="21">
        <f>E6*6</f>
        <v>33600</v>
      </c>
      <c r="I6" s="22"/>
      <c r="J6" s="38" t="s">
        <v>44</v>
      </c>
    </row>
    <row r="7" spans="1:10" ht="18">
      <c r="A7" s="17"/>
      <c r="B7" s="18"/>
      <c r="C7" s="21"/>
      <c r="D7" s="19"/>
      <c r="E7" s="21">
        <f>E5</f>
        <v>5600</v>
      </c>
      <c r="F7" s="45" t="s">
        <v>25</v>
      </c>
      <c r="G7" s="20" t="s">
        <v>13</v>
      </c>
      <c r="H7" s="21">
        <f>E7*6</f>
        <v>33600</v>
      </c>
      <c r="I7" s="22"/>
      <c r="J7" s="38" t="s">
        <v>19</v>
      </c>
    </row>
    <row r="8" spans="1:10" ht="18">
      <c r="A8" s="17"/>
      <c r="B8" s="18"/>
      <c r="C8" s="21"/>
      <c r="D8" s="19"/>
      <c r="E8" s="21">
        <f>E5</f>
        <v>5600</v>
      </c>
      <c r="F8" s="45" t="s">
        <v>47</v>
      </c>
      <c r="G8" s="20" t="s">
        <v>16</v>
      </c>
      <c r="H8" s="21">
        <f>E8*4</f>
        <v>22400</v>
      </c>
      <c r="I8" s="22">
        <f>SUM(H5:H8)</f>
        <v>90160</v>
      </c>
      <c r="J8" s="38"/>
    </row>
    <row r="9" spans="1:10" ht="18">
      <c r="A9" s="17"/>
      <c r="B9" s="18"/>
      <c r="C9" s="21"/>
      <c r="D9" s="19"/>
      <c r="E9" s="21"/>
      <c r="F9" s="45"/>
      <c r="G9" s="24"/>
      <c r="H9" s="21"/>
      <c r="I9" s="22"/>
      <c r="J9" s="38"/>
    </row>
    <row r="10" spans="1:10" ht="18">
      <c r="A10" s="17">
        <v>2</v>
      </c>
      <c r="B10" s="18" t="s">
        <v>85</v>
      </c>
      <c r="C10" s="21">
        <v>0</v>
      </c>
      <c r="D10" s="19">
        <v>5600</v>
      </c>
      <c r="E10" s="21">
        <f>D10-C10</f>
        <v>5600</v>
      </c>
      <c r="F10" s="45" t="s">
        <v>87</v>
      </c>
      <c r="G10" s="20" t="s">
        <v>88</v>
      </c>
      <c r="H10" s="21">
        <f>E10*23/31</f>
        <v>4154.8387096774195</v>
      </c>
      <c r="I10" s="22"/>
      <c r="J10" s="38"/>
    </row>
    <row r="11" spans="1:10" ht="18">
      <c r="A11" s="17"/>
      <c r="B11" s="18" t="s">
        <v>86</v>
      </c>
      <c r="C11" s="21"/>
      <c r="D11" s="19"/>
      <c r="E11" s="21">
        <f>E10</f>
        <v>5600</v>
      </c>
      <c r="F11" s="45" t="s">
        <v>89</v>
      </c>
      <c r="G11" s="20" t="s">
        <v>15</v>
      </c>
      <c r="H11" s="21">
        <f>E11*5</f>
        <v>28000</v>
      </c>
      <c r="I11" s="22"/>
      <c r="J11" s="38"/>
    </row>
    <row r="12" spans="1:10" ht="18">
      <c r="A12" s="17"/>
      <c r="B12" s="18"/>
      <c r="C12" s="21"/>
      <c r="D12" s="19"/>
      <c r="E12" s="21">
        <f>E10</f>
        <v>5600</v>
      </c>
      <c r="F12" s="45" t="s">
        <v>25</v>
      </c>
      <c r="G12" s="20" t="s">
        <v>13</v>
      </c>
      <c r="H12" s="21">
        <f>E12*6</f>
        <v>33600</v>
      </c>
      <c r="I12" s="22"/>
      <c r="J12" s="38"/>
    </row>
    <row r="13" spans="1:10" ht="18">
      <c r="A13" s="17"/>
      <c r="B13" s="18"/>
      <c r="C13" s="21"/>
      <c r="D13" s="19"/>
      <c r="E13" s="21">
        <f>E10</f>
        <v>5600</v>
      </c>
      <c r="F13" s="45" t="s">
        <v>47</v>
      </c>
      <c r="G13" s="20" t="s">
        <v>16</v>
      </c>
      <c r="H13" s="21">
        <f>E13*4</f>
        <v>22400</v>
      </c>
      <c r="I13" s="22">
        <f>SUM(H10:H13)</f>
        <v>88154.83870967742</v>
      </c>
      <c r="J13" s="38"/>
    </row>
    <row r="14" spans="1:10" ht="18">
      <c r="A14" s="17"/>
      <c r="B14" s="18"/>
      <c r="C14" s="21"/>
      <c r="D14" s="19"/>
      <c r="E14" s="21"/>
      <c r="F14" s="45"/>
      <c r="G14" s="24"/>
      <c r="H14" s="21"/>
      <c r="I14" s="22"/>
      <c r="J14" s="38"/>
    </row>
    <row r="15" spans="1:10" ht="18">
      <c r="A15" s="17">
        <v>3</v>
      </c>
      <c r="B15" s="18" t="s">
        <v>90</v>
      </c>
      <c r="C15" s="21">
        <v>0</v>
      </c>
      <c r="D15" s="19">
        <v>5600</v>
      </c>
      <c r="E15" s="21">
        <f>D15-C15</f>
        <v>5600</v>
      </c>
      <c r="F15" s="45" t="s">
        <v>92</v>
      </c>
      <c r="G15" s="20" t="s">
        <v>66</v>
      </c>
      <c r="H15" s="21">
        <f>E15*15/31</f>
        <v>2709.6774193548385</v>
      </c>
      <c r="I15" s="22"/>
      <c r="J15" s="38"/>
    </row>
    <row r="16" spans="1:10" ht="18">
      <c r="A16" s="17"/>
      <c r="B16" s="18" t="s">
        <v>91</v>
      </c>
      <c r="C16" s="21"/>
      <c r="D16" s="19"/>
      <c r="E16" s="21">
        <f>E15</f>
        <v>5600</v>
      </c>
      <c r="F16" s="45" t="s">
        <v>89</v>
      </c>
      <c r="G16" s="20" t="s">
        <v>15</v>
      </c>
      <c r="H16" s="21">
        <f>E16*5</f>
        <v>28000</v>
      </c>
      <c r="I16" s="22"/>
      <c r="J16" s="38"/>
    </row>
    <row r="17" spans="1:10" ht="18">
      <c r="A17" s="17"/>
      <c r="B17" s="18"/>
      <c r="C17" s="21"/>
      <c r="D17" s="19"/>
      <c r="E17" s="21">
        <f>E15</f>
        <v>5600</v>
      </c>
      <c r="F17" s="45" t="s">
        <v>25</v>
      </c>
      <c r="G17" s="20" t="s">
        <v>13</v>
      </c>
      <c r="H17" s="21">
        <f>E17*6</f>
        <v>33600</v>
      </c>
      <c r="I17" s="22"/>
      <c r="J17" s="38"/>
    </row>
    <row r="18" spans="1:10" ht="18">
      <c r="A18" s="17"/>
      <c r="B18" s="18"/>
      <c r="C18" s="21"/>
      <c r="D18" s="19"/>
      <c r="E18" s="21">
        <f>E15</f>
        <v>5600</v>
      </c>
      <c r="F18" s="45" t="s">
        <v>47</v>
      </c>
      <c r="G18" s="20" t="s">
        <v>16</v>
      </c>
      <c r="H18" s="21">
        <f>E18*4</f>
        <v>22400</v>
      </c>
      <c r="I18" s="22">
        <f>SUM(H15:H18)</f>
        <v>86709.67741935483</v>
      </c>
      <c r="J18" s="38"/>
    </row>
    <row r="19" spans="1:10" ht="18">
      <c r="A19" s="17"/>
      <c r="B19" s="18"/>
      <c r="C19" s="21"/>
      <c r="D19" s="19"/>
      <c r="E19" s="21"/>
      <c r="F19" s="45"/>
      <c r="G19" s="24"/>
      <c r="H19" s="21"/>
      <c r="I19" s="22"/>
      <c r="J19" s="38"/>
    </row>
    <row r="20" spans="1:10" ht="18">
      <c r="A20" s="17">
        <v>4</v>
      </c>
      <c r="B20" s="18" t="s">
        <v>93</v>
      </c>
      <c r="C20" s="21">
        <v>0</v>
      </c>
      <c r="D20" s="19">
        <v>5600</v>
      </c>
      <c r="E20" s="21">
        <f>D20-C20</f>
        <v>5600</v>
      </c>
      <c r="F20" s="45" t="s">
        <v>95</v>
      </c>
      <c r="G20" s="20" t="s">
        <v>96</v>
      </c>
      <c r="H20" s="21">
        <f>E20*9/31</f>
        <v>1625.8064516129032</v>
      </c>
      <c r="I20" s="22"/>
      <c r="J20" s="38"/>
    </row>
    <row r="21" spans="1:10" ht="18">
      <c r="A21" s="17"/>
      <c r="B21" s="18" t="s">
        <v>94</v>
      </c>
      <c r="C21" s="21"/>
      <c r="D21" s="19"/>
      <c r="E21" s="21">
        <f>E20</f>
        <v>5600</v>
      </c>
      <c r="F21" s="45" t="s">
        <v>97</v>
      </c>
      <c r="G21" s="20" t="s">
        <v>53</v>
      </c>
      <c r="H21" s="21">
        <f>E21*2</f>
        <v>11200</v>
      </c>
      <c r="I21" s="22"/>
      <c r="J21" s="38"/>
    </row>
    <row r="22" spans="1:10" ht="18">
      <c r="A22" s="17"/>
      <c r="B22" s="18"/>
      <c r="C22" s="21"/>
      <c r="D22" s="19"/>
      <c r="E22" s="21">
        <f>E20</f>
        <v>5600</v>
      </c>
      <c r="F22" s="45" t="s">
        <v>25</v>
      </c>
      <c r="G22" s="20" t="s">
        <v>13</v>
      </c>
      <c r="H22" s="21">
        <f>E22*6</f>
        <v>33600</v>
      </c>
      <c r="I22" s="22"/>
      <c r="J22" s="38"/>
    </row>
    <row r="23" spans="1:10" ht="18">
      <c r="A23" s="17"/>
      <c r="B23" s="18"/>
      <c r="C23" s="21"/>
      <c r="D23" s="19"/>
      <c r="E23" s="21">
        <f>E20</f>
        <v>5600</v>
      </c>
      <c r="F23" s="45" t="s">
        <v>47</v>
      </c>
      <c r="G23" s="20" t="s">
        <v>16</v>
      </c>
      <c r="H23" s="21">
        <f>E23*4</f>
        <v>22400</v>
      </c>
      <c r="I23" s="22">
        <f>SUM(H20:H23)</f>
        <v>68825.80645161291</v>
      </c>
      <c r="J23" s="38"/>
    </row>
    <row r="24" spans="1:10" ht="18">
      <c r="A24" s="17"/>
      <c r="B24" s="18"/>
      <c r="C24" s="21"/>
      <c r="D24" s="19"/>
      <c r="E24" s="21"/>
      <c r="F24" s="45"/>
      <c r="G24" s="24"/>
      <c r="H24" s="21"/>
      <c r="I24" s="22"/>
      <c r="J24" s="38"/>
    </row>
    <row r="25" spans="1:10" ht="18">
      <c r="A25" s="17">
        <v>5</v>
      </c>
      <c r="B25" s="18" t="s">
        <v>98</v>
      </c>
      <c r="C25" s="21">
        <v>0</v>
      </c>
      <c r="D25" s="19">
        <v>5600</v>
      </c>
      <c r="E25" s="21">
        <f>D25-C25</f>
        <v>5600</v>
      </c>
      <c r="F25" s="45" t="s">
        <v>100</v>
      </c>
      <c r="G25" s="20" t="s">
        <v>74</v>
      </c>
      <c r="H25" s="21">
        <f>E25*27/31</f>
        <v>4877.419354838709</v>
      </c>
      <c r="I25" s="22"/>
      <c r="J25" s="38"/>
    </row>
    <row r="26" spans="1:10" ht="18">
      <c r="A26" s="17"/>
      <c r="B26" s="18" t="s">
        <v>99</v>
      </c>
      <c r="C26" s="21"/>
      <c r="D26" s="19"/>
      <c r="E26" s="21">
        <f>E25</f>
        <v>5600</v>
      </c>
      <c r="F26" s="45" t="s">
        <v>25</v>
      </c>
      <c r="G26" s="20" t="s">
        <v>13</v>
      </c>
      <c r="H26" s="21">
        <f>E26*6</f>
        <v>33600</v>
      </c>
      <c r="I26" s="22"/>
      <c r="J26" s="38"/>
    </row>
    <row r="27" spans="1:10" ht="18">
      <c r="A27" s="17"/>
      <c r="B27" s="18"/>
      <c r="C27" s="21"/>
      <c r="D27" s="19"/>
      <c r="E27" s="21">
        <f>E25</f>
        <v>5600</v>
      </c>
      <c r="F27" s="45" t="s">
        <v>47</v>
      </c>
      <c r="G27" s="20" t="s">
        <v>16</v>
      </c>
      <c r="H27" s="21">
        <f>E27*4</f>
        <v>22400</v>
      </c>
      <c r="I27" s="22">
        <f>SUM(H25:H27)</f>
        <v>60877.41935483871</v>
      </c>
      <c r="J27" s="38"/>
    </row>
    <row r="28" spans="1:10" ht="18">
      <c r="A28" s="17"/>
      <c r="B28" s="18"/>
      <c r="C28" s="21"/>
      <c r="D28" s="19"/>
      <c r="E28" s="21"/>
      <c r="F28" s="45"/>
      <c r="G28" s="20"/>
      <c r="H28" s="21"/>
      <c r="I28" s="22"/>
      <c r="J28" s="38"/>
    </row>
    <row r="29" spans="1:10" ht="18">
      <c r="A29" s="17">
        <v>6</v>
      </c>
      <c r="B29" s="18" t="s">
        <v>101</v>
      </c>
      <c r="C29" s="21">
        <v>0</v>
      </c>
      <c r="D29" s="19">
        <v>5600</v>
      </c>
      <c r="E29" s="21">
        <f>D29-C29</f>
        <v>5600</v>
      </c>
      <c r="F29" s="45" t="s">
        <v>103</v>
      </c>
      <c r="G29" s="20" t="s">
        <v>32</v>
      </c>
      <c r="H29" s="21">
        <f>E29*4/31</f>
        <v>722.5806451612904</v>
      </c>
      <c r="I29" s="22"/>
      <c r="J29" s="38"/>
    </row>
    <row r="30" spans="1:10" ht="18">
      <c r="A30" s="17"/>
      <c r="B30" s="18" t="s">
        <v>102</v>
      </c>
      <c r="C30" s="21"/>
      <c r="D30" s="19"/>
      <c r="E30" s="21">
        <f>E29</f>
        <v>5600</v>
      </c>
      <c r="F30" s="45" t="s">
        <v>25</v>
      </c>
      <c r="G30" s="20" t="s">
        <v>13</v>
      </c>
      <c r="H30" s="21">
        <f>E30*6</f>
        <v>33600</v>
      </c>
      <c r="I30" s="22"/>
      <c r="J30" s="38"/>
    </row>
    <row r="31" spans="1:10" ht="18">
      <c r="A31" s="17"/>
      <c r="B31" s="18"/>
      <c r="C31" s="21"/>
      <c r="D31" s="19"/>
      <c r="E31" s="21">
        <f>E29</f>
        <v>5600</v>
      </c>
      <c r="F31" s="45" t="s">
        <v>47</v>
      </c>
      <c r="G31" s="20" t="s">
        <v>16</v>
      </c>
      <c r="H31" s="21">
        <f>E31*4</f>
        <v>22400</v>
      </c>
      <c r="I31" s="22">
        <f>SUM(H29:H31)</f>
        <v>56722.58064516129</v>
      </c>
      <c r="J31" s="38"/>
    </row>
    <row r="32" spans="1:10" ht="18">
      <c r="A32" s="17"/>
      <c r="B32" s="18"/>
      <c r="C32" s="21"/>
      <c r="D32" s="19"/>
      <c r="E32" s="21"/>
      <c r="F32" s="45"/>
      <c r="G32" s="24"/>
      <c r="H32" s="21"/>
      <c r="I32" s="22"/>
      <c r="J32" s="38"/>
    </row>
    <row r="33" spans="1:10" ht="18">
      <c r="A33" s="17">
        <v>7</v>
      </c>
      <c r="B33" s="18" t="s">
        <v>104</v>
      </c>
      <c r="C33" s="21">
        <v>0</v>
      </c>
      <c r="D33" s="19">
        <v>5600</v>
      </c>
      <c r="E33" s="21">
        <f>D33-C33</f>
        <v>5600</v>
      </c>
      <c r="F33" s="45" t="s">
        <v>106</v>
      </c>
      <c r="G33" s="20" t="s">
        <v>105</v>
      </c>
      <c r="H33" s="21">
        <f>E33*3/28</f>
        <v>600</v>
      </c>
      <c r="I33" s="22"/>
      <c r="J33" s="38"/>
    </row>
    <row r="34" spans="1:10" ht="18">
      <c r="A34" s="17"/>
      <c r="B34" s="18" t="s">
        <v>77</v>
      </c>
      <c r="C34" s="21"/>
      <c r="D34" s="19"/>
      <c r="E34" s="21">
        <f>E33</f>
        <v>5600</v>
      </c>
      <c r="F34" s="45" t="s">
        <v>108</v>
      </c>
      <c r="G34" s="20" t="s">
        <v>10</v>
      </c>
      <c r="H34" s="21">
        <f>E34*1</f>
        <v>5600</v>
      </c>
      <c r="I34" s="22"/>
      <c r="J34" s="38"/>
    </row>
    <row r="35" spans="1:10" ht="18">
      <c r="A35" s="17"/>
      <c r="B35" s="18"/>
      <c r="C35" s="21"/>
      <c r="D35" s="19"/>
      <c r="E35" s="21">
        <f>E33</f>
        <v>5600</v>
      </c>
      <c r="F35" s="45" t="s">
        <v>25</v>
      </c>
      <c r="G35" s="20" t="s">
        <v>13</v>
      </c>
      <c r="H35" s="21">
        <f>E35*6</f>
        <v>33600</v>
      </c>
      <c r="I35" s="22"/>
      <c r="J35" s="38"/>
    </row>
    <row r="36" spans="1:10" ht="18">
      <c r="A36" s="17"/>
      <c r="B36" s="18"/>
      <c r="C36" s="21"/>
      <c r="D36" s="19"/>
      <c r="E36" s="21">
        <f>E33</f>
        <v>5600</v>
      </c>
      <c r="F36" s="45" t="s">
        <v>47</v>
      </c>
      <c r="G36" s="20" t="s">
        <v>16</v>
      </c>
      <c r="H36" s="21">
        <f>E36*4</f>
        <v>22400</v>
      </c>
      <c r="I36" s="22">
        <f>SUM(H33:H36)</f>
        <v>62200</v>
      </c>
      <c r="J36" s="38"/>
    </row>
    <row r="37" spans="1:10" ht="18">
      <c r="A37" s="17"/>
      <c r="B37" s="18"/>
      <c r="C37" s="21"/>
      <c r="D37" s="19"/>
      <c r="E37" s="21"/>
      <c r="F37" s="45"/>
      <c r="G37" s="24"/>
      <c r="H37" s="21"/>
      <c r="I37" s="22"/>
      <c r="J37" s="38"/>
    </row>
    <row r="38" spans="1:10" ht="18">
      <c r="A38" s="17">
        <v>8</v>
      </c>
      <c r="B38" s="18" t="s">
        <v>109</v>
      </c>
      <c r="C38" s="21">
        <v>0</v>
      </c>
      <c r="D38" s="19">
        <v>5600</v>
      </c>
      <c r="E38" s="21">
        <f>D38-C38</f>
        <v>5600</v>
      </c>
      <c r="F38" s="45" t="s">
        <v>111</v>
      </c>
      <c r="G38" s="20" t="s">
        <v>112</v>
      </c>
      <c r="H38" s="21">
        <f>E38*22/30</f>
        <v>4106.666666666667</v>
      </c>
      <c r="I38" s="22"/>
      <c r="J38" s="38"/>
    </row>
    <row r="39" spans="1:10" ht="18">
      <c r="A39" s="17"/>
      <c r="B39" s="18" t="s">
        <v>110</v>
      </c>
      <c r="C39" s="21"/>
      <c r="D39" s="19"/>
      <c r="E39" s="21">
        <f>E38</f>
        <v>5600</v>
      </c>
      <c r="F39" s="45" t="s">
        <v>29</v>
      </c>
      <c r="G39" s="20" t="s">
        <v>15</v>
      </c>
      <c r="H39" s="21">
        <f>E39*5</f>
        <v>28000</v>
      </c>
      <c r="I39" s="22"/>
      <c r="J39" s="38"/>
    </row>
    <row r="40" spans="1:10" ht="18">
      <c r="A40" s="17"/>
      <c r="B40" s="18"/>
      <c r="C40" s="21"/>
      <c r="D40" s="19"/>
      <c r="E40" s="21">
        <f>E38</f>
        <v>5600</v>
      </c>
      <c r="F40" s="45" t="s">
        <v>47</v>
      </c>
      <c r="G40" s="20" t="s">
        <v>16</v>
      </c>
      <c r="H40" s="21">
        <f>E40*4</f>
        <v>22400</v>
      </c>
      <c r="I40" s="22">
        <f>SUM(H38:H40)</f>
        <v>54506.66666666667</v>
      </c>
      <c r="J40" s="38"/>
    </row>
    <row r="41" spans="1:10" ht="18">
      <c r="A41" s="17"/>
      <c r="B41" s="18"/>
      <c r="C41" s="21"/>
      <c r="D41" s="19"/>
      <c r="E41" s="21"/>
      <c r="F41" s="45"/>
      <c r="G41" s="20"/>
      <c r="H41" s="21"/>
      <c r="I41" s="22"/>
      <c r="J41" s="38"/>
    </row>
    <row r="42" spans="1:10" ht="18">
      <c r="A42" s="17">
        <v>9</v>
      </c>
      <c r="B42" s="18" t="s">
        <v>113</v>
      </c>
      <c r="C42" s="21">
        <v>0</v>
      </c>
      <c r="D42" s="19">
        <v>5600</v>
      </c>
      <c r="E42" s="21">
        <f>D42-C42</f>
        <v>5600</v>
      </c>
      <c r="F42" s="45" t="s">
        <v>56</v>
      </c>
      <c r="G42" s="20" t="s">
        <v>57</v>
      </c>
      <c r="H42" s="21">
        <f>E42*28/31</f>
        <v>5058.064516129032</v>
      </c>
      <c r="I42" s="22"/>
      <c r="J42" s="38"/>
    </row>
    <row r="43" spans="1:10" ht="18">
      <c r="A43" s="17"/>
      <c r="B43" s="18" t="s">
        <v>114</v>
      </c>
      <c r="C43" s="21"/>
      <c r="D43" s="19"/>
      <c r="E43" s="21">
        <f>E42</f>
        <v>5600</v>
      </c>
      <c r="F43" s="45" t="s">
        <v>52</v>
      </c>
      <c r="G43" s="20" t="s">
        <v>53</v>
      </c>
      <c r="H43" s="21">
        <f>E43*2</f>
        <v>11200</v>
      </c>
      <c r="I43" s="22"/>
      <c r="J43" s="38"/>
    </row>
    <row r="44" spans="1:10" ht="18">
      <c r="A44" s="17"/>
      <c r="B44" s="18"/>
      <c r="C44" s="21"/>
      <c r="D44" s="19"/>
      <c r="E44" s="21">
        <f>E42</f>
        <v>5600</v>
      </c>
      <c r="F44" s="45" t="s">
        <v>47</v>
      </c>
      <c r="G44" s="20" t="s">
        <v>16</v>
      </c>
      <c r="H44" s="21">
        <f>E44*4</f>
        <v>22400</v>
      </c>
      <c r="I44" s="22">
        <f>SUM(H42:H44)</f>
        <v>38658.06451612903</v>
      </c>
      <c r="J44" s="38"/>
    </row>
    <row r="45" spans="1:10" ht="18">
      <c r="A45" s="17"/>
      <c r="B45" s="18"/>
      <c r="C45" s="21"/>
      <c r="D45" s="19"/>
      <c r="E45" s="21"/>
      <c r="F45" s="45"/>
      <c r="G45" s="24"/>
      <c r="H45" s="21"/>
      <c r="I45" s="22"/>
      <c r="J45" s="38"/>
    </row>
    <row r="46" spans="1:10" ht="18">
      <c r="A46" s="17">
        <v>10</v>
      </c>
      <c r="B46" s="18" t="s">
        <v>115</v>
      </c>
      <c r="C46" s="21">
        <v>0</v>
      </c>
      <c r="D46" s="19">
        <v>5600</v>
      </c>
      <c r="E46" s="21">
        <f>D46-C46</f>
        <v>5600</v>
      </c>
      <c r="F46" s="45" t="s">
        <v>73</v>
      </c>
      <c r="G46" s="20" t="s">
        <v>74</v>
      </c>
      <c r="H46" s="21">
        <f>E46*27/31</f>
        <v>4877.419354838709</v>
      </c>
      <c r="I46" s="22"/>
      <c r="J46" s="38"/>
    </row>
    <row r="47" spans="1:10" ht="18">
      <c r="A47" s="17"/>
      <c r="B47" s="18" t="s">
        <v>116</v>
      </c>
      <c r="C47" s="21"/>
      <c r="D47" s="19"/>
      <c r="E47" s="21">
        <f>E46</f>
        <v>5600</v>
      </c>
      <c r="F47" s="45" t="s">
        <v>52</v>
      </c>
      <c r="G47" s="20" t="s">
        <v>53</v>
      </c>
      <c r="H47" s="21">
        <f>E47*2</f>
        <v>11200</v>
      </c>
      <c r="I47" s="22"/>
      <c r="J47" s="38"/>
    </row>
    <row r="48" spans="1:10" ht="18">
      <c r="A48" s="17"/>
      <c r="B48" s="18"/>
      <c r="C48" s="21"/>
      <c r="D48" s="19"/>
      <c r="E48" s="21">
        <f>E46</f>
        <v>5600</v>
      </c>
      <c r="F48" s="45" t="s">
        <v>47</v>
      </c>
      <c r="G48" s="20" t="s">
        <v>16</v>
      </c>
      <c r="H48" s="21">
        <f>E48*4</f>
        <v>22400</v>
      </c>
      <c r="I48" s="22">
        <f>SUM(H46:H48)</f>
        <v>38477.41935483871</v>
      </c>
      <c r="J48" s="38"/>
    </row>
    <row r="49" spans="1:10" ht="18">
      <c r="A49" s="17"/>
      <c r="B49" s="18"/>
      <c r="C49" s="21"/>
      <c r="D49" s="19"/>
      <c r="E49" s="21"/>
      <c r="F49" s="45"/>
      <c r="G49" s="24"/>
      <c r="H49" s="21"/>
      <c r="I49" s="22"/>
      <c r="J49" s="38"/>
    </row>
    <row r="50" spans="1:10" ht="18">
      <c r="A50" s="17">
        <v>11</v>
      </c>
      <c r="B50" s="26" t="s">
        <v>117</v>
      </c>
      <c r="C50" s="21">
        <v>0</v>
      </c>
      <c r="D50" s="19">
        <v>5600</v>
      </c>
      <c r="E50" s="21">
        <f>D50-C50</f>
        <v>5600</v>
      </c>
      <c r="F50" s="45" t="s">
        <v>118</v>
      </c>
      <c r="G50" s="20" t="s">
        <v>42</v>
      </c>
      <c r="H50" s="21">
        <f>E50*10/31</f>
        <v>1806.4516129032259</v>
      </c>
      <c r="I50" s="22"/>
      <c r="J50" s="38"/>
    </row>
    <row r="51" spans="1:10" ht="18">
      <c r="A51" s="17"/>
      <c r="B51" s="18" t="s">
        <v>77</v>
      </c>
      <c r="C51" s="21"/>
      <c r="D51" s="19"/>
      <c r="E51" s="21">
        <f>E50</f>
        <v>5600</v>
      </c>
      <c r="F51" s="45" t="s">
        <v>97</v>
      </c>
      <c r="G51" s="20" t="s">
        <v>53</v>
      </c>
      <c r="H51" s="21">
        <f>E51*2</f>
        <v>11200</v>
      </c>
      <c r="I51" s="22"/>
      <c r="J51" s="38"/>
    </row>
    <row r="52" spans="1:10" ht="18">
      <c r="A52" s="17"/>
      <c r="B52" s="18"/>
      <c r="C52" s="21"/>
      <c r="D52" s="19"/>
      <c r="E52" s="21">
        <f>E50</f>
        <v>5600</v>
      </c>
      <c r="F52" s="45" t="s">
        <v>25</v>
      </c>
      <c r="G52" s="20" t="s">
        <v>13</v>
      </c>
      <c r="H52" s="21">
        <f>E52*6</f>
        <v>33600</v>
      </c>
      <c r="I52" s="22"/>
      <c r="J52" s="38"/>
    </row>
    <row r="53" spans="1:10" ht="18">
      <c r="A53" s="17"/>
      <c r="B53" s="18"/>
      <c r="C53" s="21"/>
      <c r="D53" s="19"/>
      <c r="E53" s="21">
        <f>E50</f>
        <v>5600</v>
      </c>
      <c r="F53" s="45" t="s">
        <v>47</v>
      </c>
      <c r="G53" s="20" t="s">
        <v>16</v>
      </c>
      <c r="H53" s="21">
        <f>E53*4</f>
        <v>22400</v>
      </c>
      <c r="I53" s="22">
        <f>SUM(H50:H53)</f>
        <v>69006.45161290323</v>
      </c>
      <c r="J53" s="38"/>
    </row>
    <row r="54" spans="1:10" ht="18">
      <c r="A54" s="17"/>
      <c r="B54" s="18"/>
      <c r="C54" s="21"/>
      <c r="D54" s="19"/>
      <c r="E54" s="21"/>
      <c r="F54" s="45"/>
      <c r="G54" s="24"/>
      <c r="H54" s="21"/>
      <c r="I54" s="22"/>
      <c r="J54" s="38"/>
    </row>
    <row r="55" spans="1:10" ht="18">
      <c r="A55" s="17">
        <v>12</v>
      </c>
      <c r="B55" s="18" t="s">
        <v>119</v>
      </c>
      <c r="C55" s="21">
        <v>0</v>
      </c>
      <c r="D55" s="19">
        <v>5600</v>
      </c>
      <c r="E55" s="21">
        <f>D55-C55</f>
        <v>5600</v>
      </c>
      <c r="F55" s="45" t="s">
        <v>31</v>
      </c>
      <c r="G55" s="20" t="s">
        <v>14</v>
      </c>
      <c r="H55" s="21">
        <f>E55*6/30</f>
        <v>1120</v>
      </c>
      <c r="I55" s="22"/>
      <c r="J55" s="38"/>
    </row>
    <row r="56" spans="1:10" ht="18">
      <c r="A56" s="17"/>
      <c r="B56" s="18" t="s">
        <v>77</v>
      </c>
      <c r="C56" s="21"/>
      <c r="D56" s="19"/>
      <c r="E56" s="21">
        <f>E55</f>
        <v>5600</v>
      </c>
      <c r="F56" s="45" t="s">
        <v>29</v>
      </c>
      <c r="G56" s="20" t="s">
        <v>15</v>
      </c>
      <c r="H56" s="21">
        <f>E56*5</f>
        <v>28000</v>
      </c>
      <c r="I56" s="22"/>
      <c r="J56" s="38"/>
    </row>
    <row r="57" spans="1:10" ht="18">
      <c r="A57" s="17"/>
      <c r="B57" s="18"/>
      <c r="C57" s="21"/>
      <c r="D57" s="19"/>
      <c r="E57" s="21">
        <f>E55</f>
        <v>5600</v>
      </c>
      <c r="F57" s="45" t="s">
        <v>47</v>
      </c>
      <c r="G57" s="20" t="s">
        <v>16</v>
      </c>
      <c r="H57" s="21">
        <f>E57*4</f>
        <v>22400</v>
      </c>
      <c r="I57" s="22">
        <f>SUM(H55:H57)</f>
        <v>51520</v>
      </c>
      <c r="J57" s="38"/>
    </row>
    <row r="58" spans="1:10" ht="18">
      <c r="A58" s="17"/>
      <c r="B58" s="18"/>
      <c r="C58" s="21"/>
      <c r="D58" s="19"/>
      <c r="E58" s="21"/>
      <c r="F58" s="45"/>
      <c r="G58" s="24"/>
      <c r="H58" s="21"/>
      <c r="I58" s="22"/>
      <c r="J58" s="38"/>
    </row>
    <row r="59" spans="1:10" ht="18">
      <c r="A59" s="17">
        <v>13</v>
      </c>
      <c r="B59" s="26" t="s">
        <v>120</v>
      </c>
      <c r="C59" s="21">
        <v>0</v>
      </c>
      <c r="D59" s="19">
        <v>5600</v>
      </c>
      <c r="E59" s="21">
        <f>D59-C59</f>
        <v>5600</v>
      </c>
      <c r="F59" s="45" t="s">
        <v>34</v>
      </c>
      <c r="G59" s="20" t="s">
        <v>17</v>
      </c>
      <c r="H59" s="21">
        <f>E59*14/31</f>
        <v>2529.032258064516</v>
      </c>
      <c r="I59" s="22"/>
      <c r="J59" s="38"/>
    </row>
    <row r="60" spans="1:10" ht="18">
      <c r="A60" s="17"/>
      <c r="B60" s="18" t="s">
        <v>121</v>
      </c>
      <c r="C60" s="21"/>
      <c r="D60" s="19"/>
      <c r="E60" s="21">
        <f>E59</f>
        <v>5600</v>
      </c>
      <c r="F60" s="45" t="s">
        <v>33</v>
      </c>
      <c r="G60" s="20" t="s">
        <v>16</v>
      </c>
      <c r="H60" s="21">
        <f>E60*4</f>
        <v>22400</v>
      </c>
      <c r="I60" s="22"/>
      <c r="J60" s="38"/>
    </row>
    <row r="61" spans="1:10" ht="18">
      <c r="A61" s="17"/>
      <c r="B61" s="18"/>
      <c r="C61" s="21"/>
      <c r="D61" s="19"/>
      <c r="E61" s="21">
        <f>E59</f>
        <v>5600</v>
      </c>
      <c r="F61" s="45" t="s">
        <v>47</v>
      </c>
      <c r="G61" s="20" t="s">
        <v>16</v>
      </c>
      <c r="H61" s="21">
        <f>E61*4</f>
        <v>22400</v>
      </c>
      <c r="I61" s="22">
        <f>SUM(H59:H61)</f>
        <v>47329.032258064515</v>
      </c>
      <c r="J61" s="38"/>
    </row>
    <row r="62" spans="1:10" ht="18">
      <c r="A62" s="17"/>
      <c r="B62" s="18"/>
      <c r="C62" s="21"/>
      <c r="D62" s="19"/>
      <c r="E62" s="21"/>
      <c r="F62" s="45"/>
      <c r="G62" s="24"/>
      <c r="H62" s="21"/>
      <c r="I62" s="22"/>
      <c r="J62" s="38"/>
    </row>
    <row r="63" spans="1:10" ht="18">
      <c r="A63" s="17">
        <v>14</v>
      </c>
      <c r="B63" s="18" t="s">
        <v>122</v>
      </c>
      <c r="C63" s="21">
        <v>0</v>
      </c>
      <c r="D63" s="19">
        <v>5600</v>
      </c>
      <c r="E63" s="21">
        <f>D63-C63</f>
        <v>5600</v>
      </c>
      <c r="F63" s="45" t="s">
        <v>34</v>
      </c>
      <c r="G63" s="20" t="s">
        <v>17</v>
      </c>
      <c r="H63" s="21">
        <f>E63*14/31</f>
        <v>2529.032258064516</v>
      </c>
      <c r="I63" s="22"/>
      <c r="J63" s="38"/>
    </row>
    <row r="64" spans="1:10" ht="18">
      <c r="A64" s="17"/>
      <c r="B64" s="18" t="s">
        <v>123</v>
      </c>
      <c r="C64" s="21"/>
      <c r="D64" s="19"/>
      <c r="E64" s="21">
        <f>E63</f>
        <v>5600</v>
      </c>
      <c r="F64" s="45" t="s">
        <v>33</v>
      </c>
      <c r="G64" s="20" t="s">
        <v>16</v>
      </c>
      <c r="H64" s="21">
        <f>E64*4</f>
        <v>22400</v>
      </c>
      <c r="I64" s="22"/>
      <c r="J64" s="38"/>
    </row>
    <row r="65" spans="1:10" ht="18">
      <c r="A65" s="17"/>
      <c r="B65" s="18"/>
      <c r="C65" s="21"/>
      <c r="D65" s="19"/>
      <c r="E65" s="21">
        <f>E63</f>
        <v>5600</v>
      </c>
      <c r="F65" s="45" t="s">
        <v>47</v>
      </c>
      <c r="G65" s="20" t="s">
        <v>16</v>
      </c>
      <c r="H65" s="21">
        <f>E65*4</f>
        <v>22400</v>
      </c>
      <c r="I65" s="22">
        <f>SUM(H63:H65)</f>
        <v>47329.032258064515</v>
      </c>
      <c r="J65" s="38"/>
    </row>
    <row r="66" spans="1:10" ht="18">
      <c r="A66" s="17"/>
      <c r="B66" s="18"/>
      <c r="C66" s="21"/>
      <c r="D66" s="19"/>
      <c r="E66" s="21"/>
      <c r="F66" s="45"/>
      <c r="G66" s="24"/>
      <c r="H66" s="21"/>
      <c r="I66" s="22"/>
      <c r="J66" s="38"/>
    </row>
    <row r="67" spans="1:10" ht="18">
      <c r="A67" s="17">
        <v>15</v>
      </c>
      <c r="B67" s="18" t="s">
        <v>124</v>
      </c>
      <c r="C67" s="21">
        <v>0</v>
      </c>
      <c r="D67" s="19">
        <v>5600</v>
      </c>
      <c r="E67" s="21">
        <f>D67-C67</f>
        <v>5600</v>
      </c>
      <c r="F67" s="45" t="s">
        <v>125</v>
      </c>
      <c r="G67" s="20" t="s">
        <v>21</v>
      </c>
      <c r="H67" s="21">
        <f>E67*5/30</f>
        <v>933.3333333333334</v>
      </c>
      <c r="I67" s="22"/>
      <c r="J67" s="38"/>
    </row>
    <row r="68" spans="1:10" ht="18">
      <c r="A68" s="17"/>
      <c r="B68" s="18" t="s">
        <v>49</v>
      </c>
      <c r="C68" s="21"/>
      <c r="D68" s="19"/>
      <c r="E68" s="21">
        <f>E67</f>
        <v>5600</v>
      </c>
      <c r="F68" s="45" t="s">
        <v>126</v>
      </c>
      <c r="G68" s="20" t="s">
        <v>12</v>
      </c>
      <c r="H68" s="21">
        <f>E68*3</f>
        <v>16800</v>
      </c>
      <c r="I68" s="22"/>
      <c r="J68" s="38"/>
    </row>
    <row r="69" spans="1:10" ht="18">
      <c r="A69" s="17"/>
      <c r="B69" s="18"/>
      <c r="C69" s="21"/>
      <c r="D69" s="19"/>
      <c r="E69" s="21">
        <f>E67</f>
        <v>5600</v>
      </c>
      <c r="F69" s="45" t="s">
        <v>47</v>
      </c>
      <c r="G69" s="20" t="s">
        <v>16</v>
      </c>
      <c r="H69" s="21">
        <f>E69*4</f>
        <v>22400</v>
      </c>
      <c r="I69" s="22">
        <f>SUM(H67:H69)</f>
        <v>40133.33333333333</v>
      </c>
      <c r="J69" s="38"/>
    </row>
    <row r="70" spans="1:10" ht="18">
      <c r="A70" s="17"/>
      <c r="B70" s="18"/>
      <c r="C70" s="21"/>
      <c r="D70" s="19"/>
      <c r="E70" s="21"/>
      <c r="F70" s="45"/>
      <c r="G70" s="24"/>
      <c r="H70" s="21"/>
      <c r="I70" s="22"/>
      <c r="J70" s="38"/>
    </row>
    <row r="71" spans="1:10" ht="18">
      <c r="A71" s="17">
        <v>16</v>
      </c>
      <c r="B71" s="18" t="s">
        <v>127</v>
      </c>
      <c r="C71" s="21">
        <v>0</v>
      </c>
      <c r="D71" s="19">
        <v>5600</v>
      </c>
      <c r="E71" s="21">
        <f>D71-C71</f>
        <v>5600</v>
      </c>
      <c r="F71" s="45" t="s">
        <v>73</v>
      </c>
      <c r="G71" s="20" t="s">
        <v>74</v>
      </c>
      <c r="H71" s="21">
        <f>E71*27/31</f>
        <v>4877.419354838709</v>
      </c>
      <c r="I71" s="22"/>
      <c r="J71" s="38"/>
    </row>
    <row r="72" spans="1:10" ht="18">
      <c r="A72" s="17"/>
      <c r="B72" s="18" t="s">
        <v>128</v>
      </c>
      <c r="C72" s="21"/>
      <c r="D72" s="19"/>
      <c r="E72" s="21">
        <f>E71</f>
        <v>5600</v>
      </c>
      <c r="F72" s="45" t="s">
        <v>52</v>
      </c>
      <c r="G72" s="20" t="s">
        <v>53</v>
      </c>
      <c r="H72" s="21">
        <f>E72*2</f>
        <v>11200</v>
      </c>
      <c r="I72" s="22"/>
      <c r="J72" s="38"/>
    </row>
    <row r="73" spans="1:10" ht="18">
      <c r="A73" s="17"/>
      <c r="B73" s="18"/>
      <c r="C73" s="21"/>
      <c r="D73" s="19"/>
      <c r="E73" s="21">
        <f>E71</f>
        <v>5600</v>
      </c>
      <c r="F73" s="45" t="s">
        <v>47</v>
      </c>
      <c r="G73" s="20" t="s">
        <v>16</v>
      </c>
      <c r="H73" s="21">
        <f>E73*4</f>
        <v>22400</v>
      </c>
      <c r="I73" s="22">
        <f>SUM(H71:H73)</f>
        <v>38477.41935483871</v>
      </c>
      <c r="J73" s="38"/>
    </row>
    <row r="74" spans="1:10" ht="18">
      <c r="A74" s="17"/>
      <c r="B74" s="18"/>
      <c r="C74" s="21"/>
      <c r="D74" s="19"/>
      <c r="E74" s="21"/>
      <c r="F74" s="45"/>
      <c r="G74" s="24"/>
      <c r="H74" s="21"/>
      <c r="I74" s="22"/>
      <c r="J74" s="38"/>
    </row>
    <row r="75" spans="1:10" ht="18">
      <c r="A75" s="17">
        <v>17</v>
      </c>
      <c r="B75" s="18" t="s">
        <v>129</v>
      </c>
      <c r="C75" s="21">
        <v>0</v>
      </c>
      <c r="D75" s="19">
        <v>5600</v>
      </c>
      <c r="E75" s="21">
        <f>D75-C75</f>
        <v>5600</v>
      </c>
      <c r="F75" s="45" t="s">
        <v>131</v>
      </c>
      <c r="G75" s="20" t="s">
        <v>17</v>
      </c>
      <c r="H75" s="21">
        <f>E75*14/28</f>
        <v>2800</v>
      </c>
      <c r="I75" s="22"/>
      <c r="J75" s="38"/>
    </row>
    <row r="76" spans="1:10" ht="18">
      <c r="A76" s="17"/>
      <c r="B76" s="18" t="s">
        <v>130</v>
      </c>
      <c r="C76" s="21"/>
      <c r="D76" s="19"/>
      <c r="E76" s="21">
        <f>E75</f>
        <v>5600</v>
      </c>
      <c r="F76" s="45" t="s">
        <v>107</v>
      </c>
      <c r="G76" s="20" t="s">
        <v>10</v>
      </c>
      <c r="H76" s="21">
        <f>E76*1</f>
        <v>5600</v>
      </c>
      <c r="I76" s="22"/>
      <c r="J76" s="38"/>
    </row>
    <row r="77" spans="1:10" ht="18">
      <c r="A77" s="17"/>
      <c r="B77" s="18"/>
      <c r="C77" s="21"/>
      <c r="D77" s="19"/>
      <c r="E77" s="21">
        <f>E75</f>
        <v>5600</v>
      </c>
      <c r="F77" s="45" t="s">
        <v>25</v>
      </c>
      <c r="G77" s="20" t="s">
        <v>13</v>
      </c>
      <c r="H77" s="21">
        <f>E77*6</f>
        <v>33600</v>
      </c>
      <c r="I77" s="22"/>
      <c r="J77" s="38"/>
    </row>
    <row r="78" spans="1:10" ht="18">
      <c r="A78" s="17"/>
      <c r="B78" s="18"/>
      <c r="C78" s="21"/>
      <c r="D78" s="19"/>
      <c r="E78" s="21">
        <f>E75</f>
        <v>5600</v>
      </c>
      <c r="F78" s="45" t="s">
        <v>47</v>
      </c>
      <c r="G78" s="20" t="s">
        <v>16</v>
      </c>
      <c r="H78" s="21">
        <f>E78*4</f>
        <v>22400</v>
      </c>
      <c r="I78" s="22">
        <f>SUM(H75:H78)</f>
        <v>64400</v>
      </c>
      <c r="J78" s="38"/>
    </row>
    <row r="79" spans="1:10" ht="18">
      <c r="A79" s="17"/>
      <c r="B79" s="18"/>
      <c r="C79" s="21"/>
      <c r="D79" s="19"/>
      <c r="E79" s="21"/>
      <c r="F79" s="45"/>
      <c r="G79" s="24"/>
      <c r="H79" s="21"/>
      <c r="I79" s="22"/>
      <c r="J79" s="38"/>
    </row>
    <row r="80" spans="1:10" ht="18">
      <c r="A80" s="17">
        <v>18</v>
      </c>
      <c r="B80" s="18" t="s">
        <v>132</v>
      </c>
      <c r="C80" s="21">
        <v>0</v>
      </c>
      <c r="D80" s="19">
        <v>5600</v>
      </c>
      <c r="E80" s="21">
        <f>D80-C80</f>
        <v>5600</v>
      </c>
      <c r="F80" s="45" t="s">
        <v>133</v>
      </c>
      <c r="G80" s="20" t="s">
        <v>134</v>
      </c>
      <c r="H80" s="21">
        <f>E80*20/30</f>
        <v>3733.3333333333335</v>
      </c>
      <c r="I80" s="22"/>
      <c r="J80" s="38"/>
    </row>
    <row r="81" spans="1:10" ht="18">
      <c r="A81" s="17"/>
      <c r="B81" s="18" t="s">
        <v>77</v>
      </c>
      <c r="C81" s="21"/>
      <c r="D81" s="19"/>
      <c r="E81" s="21">
        <f>E80</f>
        <v>5600</v>
      </c>
      <c r="F81" s="45" t="s">
        <v>126</v>
      </c>
      <c r="G81" s="20" t="s">
        <v>12</v>
      </c>
      <c r="H81" s="21">
        <f>E81*3</f>
        <v>16800</v>
      </c>
      <c r="I81" s="22"/>
      <c r="J81" s="38"/>
    </row>
    <row r="82" spans="1:10" ht="18">
      <c r="A82" s="17"/>
      <c r="B82" s="18"/>
      <c r="C82" s="21"/>
      <c r="D82" s="19"/>
      <c r="E82" s="21">
        <f>E80</f>
        <v>5600</v>
      </c>
      <c r="F82" s="45" t="s">
        <v>47</v>
      </c>
      <c r="G82" s="20" t="s">
        <v>16</v>
      </c>
      <c r="H82" s="21">
        <f>E82*4</f>
        <v>22400</v>
      </c>
      <c r="I82" s="22">
        <f>SUM(H80:H82)</f>
        <v>42933.33333333333</v>
      </c>
      <c r="J82" s="38"/>
    </row>
    <row r="83" spans="1:10" ht="18">
      <c r="A83" s="17"/>
      <c r="B83" s="18"/>
      <c r="C83" s="21"/>
      <c r="D83" s="19"/>
      <c r="E83" s="21"/>
      <c r="F83" s="45"/>
      <c r="G83" s="20"/>
      <c r="H83" s="21"/>
      <c r="I83" s="22"/>
      <c r="J83" s="38"/>
    </row>
    <row r="84" spans="1:10" ht="18">
      <c r="A84" s="17">
        <v>19</v>
      </c>
      <c r="B84" s="18" t="s">
        <v>135</v>
      </c>
      <c r="C84" s="21">
        <v>0</v>
      </c>
      <c r="D84" s="19">
        <v>5600</v>
      </c>
      <c r="E84" s="21">
        <f>D84-C84</f>
        <v>5600</v>
      </c>
      <c r="F84" s="45" t="s">
        <v>136</v>
      </c>
      <c r="G84" s="20" t="s">
        <v>105</v>
      </c>
      <c r="H84" s="21">
        <f>E84*3/31</f>
        <v>541.9354838709677</v>
      </c>
      <c r="I84" s="22"/>
      <c r="J84" s="38"/>
    </row>
    <row r="85" spans="1:10" ht="18">
      <c r="A85" s="17"/>
      <c r="B85" s="18" t="s">
        <v>23</v>
      </c>
      <c r="C85" s="21"/>
      <c r="D85" s="19"/>
      <c r="E85" s="21">
        <f>E84</f>
        <v>5600</v>
      </c>
      <c r="F85" s="45" t="s">
        <v>137</v>
      </c>
      <c r="G85" s="20" t="s">
        <v>12</v>
      </c>
      <c r="H85" s="21">
        <f>E85*3</f>
        <v>16800</v>
      </c>
      <c r="I85" s="22"/>
      <c r="J85" s="38"/>
    </row>
    <row r="86" spans="1:10" ht="18">
      <c r="A86" s="17"/>
      <c r="B86" s="18"/>
      <c r="C86" s="21"/>
      <c r="D86" s="19"/>
      <c r="E86" s="21">
        <f>E84</f>
        <v>5600</v>
      </c>
      <c r="F86" s="45" t="s">
        <v>25</v>
      </c>
      <c r="G86" s="20" t="s">
        <v>13</v>
      </c>
      <c r="H86" s="21">
        <f>E86*6</f>
        <v>33600</v>
      </c>
      <c r="I86" s="22"/>
      <c r="J86" s="38"/>
    </row>
    <row r="87" spans="1:10" ht="18">
      <c r="A87" s="17"/>
      <c r="B87" s="18"/>
      <c r="C87" s="21"/>
      <c r="D87" s="19"/>
      <c r="E87" s="21">
        <f>E84</f>
        <v>5600</v>
      </c>
      <c r="F87" s="45" t="s">
        <v>47</v>
      </c>
      <c r="G87" s="20" t="s">
        <v>16</v>
      </c>
      <c r="H87" s="21">
        <f>E87*4</f>
        <v>22400</v>
      </c>
      <c r="I87" s="22">
        <f>SUM(H84:H87)</f>
        <v>73341.93548387097</v>
      </c>
      <c r="J87" s="38"/>
    </row>
    <row r="88" spans="1:10" ht="18">
      <c r="A88" s="17"/>
      <c r="B88" s="18"/>
      <c r="C88" s="21"/>
      <c r="D88" s="19"/>
      <c r="E88" s="21"/>
      <c r="F88" s="45"/>
      <c r="G88" s="24"/>
      <c r="H88" s="21"/>
      <c r="I88" s="22"/>
      <c r="J88" s="38"/>
    </row>
    <row r="89" spans="1:10" ht="18">
      <c r="A89" s="17">
        <v>20</v>
      </c>
      <c r="B89" s="18" t="s">
        <v>138</v>
      </c>
      <c r="C89" s="21">
        <v>0</v>
      </c>
      <c r="D89" s="19">
        <v>5600</v>
      </c>
      <c r="E89" s="21">
        <f>D89-C89</f>
        <v>5600</v>
      </c>
      <c r="F89" s="45" t="s">
        <v>140</v>
      </c>
      <c r="G89" s="20" t="s">
        <v>134</v>
      </c>
      <c r="H89" s="21">
        <f>E89*20/30</f>
        <v>3733.3333333333335</v>
      </c>
      <c r="I89" s="22"/>
      <c r="J89" s="38"/>
    </row>
    <row r="90" spans="1:10" ht="18">
      <c r="A90" s="17"/>
      <c r="B90" s="18" t="s">
        <v>139</v>
      </c>
      <c r="C90" s="21"/>
      <c r="D90" s="19"/>
      <c r="E90" s="21">
        <f>E89</f>
        <v>5600</v>
      </c>
      <c r="F90" s="45" t="s">
        <v>29</v>
      </c>
      <c r="G90" s="20" t="s">
        <v>15</v>
      </c>
      <c r="H90" s="21">
        <f>E90*5</f>
        <v>28000</v>
      </c>
      <c r="I90" s="22"/>
      <c r="J90" s="38"/>
    </row>
    <row r="91" spans="1:10" ht="18">
      <c r="A91" s="17"/>
      <c r="B91" s="18"/>
      <c r="C91" s="21"/>
      <c r="D91" s="19"/>
      <c r="E91" s="21">
        <f>E89</f>
        <v>5600</v>
      </c>
      <c r="F91" s="45" t="s">
        <v>47</v>
      </c>
      <c r="G91" s="20" t="s">
        <v>16</v>
      </c>
      <c r="H91" s="21">
        <f>E91*4</f>
        <v>22400</v>
      </c>
      <c r="I91" s="22">
        <f>SUM(H89:H91)</f>
        <v>54133.33333333333</v>
      </c>
      <c r="J91" s="38"/>
    </row>
    <row r="92" spans="1:10" ht="18">
      <c r="A92" s="17"/>
      <c r="B92" s="18"/>
      <c r="C92" s="21"/>
      <c r="D92" s="19"/>
      <c r="E92" s="21"/>
      <c r="F92" s="45"/>
      <c r="G92" s="24"/>
      <c r="H92" s="21"/>
      <c r="I92" s="22"/>
      <c r="J92" s="38"/>
    </row>
    <row r="93" spans="1:10" ht="18">
      <c r="A93" s="17">
        <v>21</v>
      </c>
      <c r="B93" s="18" t="s">
        <v>141</v>
      </c>
      <c r="C93" s="21">
        <v>0</v>
      </c>
      <c r="D93" s="19">
        <v>5600</v>
      </c>
      <c r="E93" s="21">
        <f>D93-C93</f>
        <v>5600</v>
      </c>
      <c r="F93" s="45" t="s">
        <v>143</v>
      </c>
      <c r="G93" s="20" t="s">
        <v>28</v>
      </c>
      <c r="H93" s="21">
        <f>E93*29/31</f>
        <v>5238.709677419355</v>
      </c>
      <c r="I93" s="22"/>
      <c r="J93" s="38"/>
    </row>
    <row r="94" spans="1:10" ht="18">
      <c r="A94" s="17" t="s">
        <v>142</v>
      </c>
      <c r="B94" s="18" t="s">
        <v>99</v>
      </c>
      <c r="C94" s="21"/>
      <c r="D94" s="19"/>
      <c r="E94" s="21">
        <f>E93</f>
        <v>5600</v>
      </c>
      <c r="F94" s="45" t="s">
        <v>52</v>
      </c>
      <c r="G94" s="20" t="s">
        <v>53</v>
      </c>
      <c r="H94" s="21">
        <f>E94*2</f>
        <v>11200</v>
      </c>
      <c r="I94" s="22"/>
      <c r="J94" s="38"/>
    </row>
    <row r="95" spans="1:10" ht="18">
      <c r="A95" s="17"/>
      <c r="B95" s="18"/>
      <c r="C95" s="21"/>
      <c r="D95" s="19"/>
      <c r="E95" s="21">
        <f>E93</f>
        <v>5600</v>
      </c>
      <c r="F95" s="45" t="s">
        <v>47</v>
      </c>
      <c r="G95" s="20" t="s">
        <v>16</v>
      </c>
      <c r="H95" s="21">
        <f>E95*4</f>
        <v>22400</v>
      </c>
      <c r="I95" s="22">
        <f>SUM(H93:H95)</f>
        <v>38838.709677419356</v>
      </c>
      <c r="J95" s="38"/>
    </row>
    <row r="96" spans="1:10" ht="18">
      <c r="A96" s="17"/>
      <c r="B96" s="18"/>
      <c r="C96" s="21"/>
      <c r="D96" s="19"/>
      <c r="E96" s="21"/>
      <c r="F96" s="45"/>
      <c r="G96" s="24"/>
      <c r="H96" s="21"/>
      <c r="I96" s="22"/>
      <c r="J96" s="38"/>
    </row>
    <row r="97" spans="1:10" ht="18">
      <c r="A97" s="17">
        <v>22</v>
      </c>
      <c r="B97" s="18" t="s">
        <v>144</v>
      </c>
      <c r="C97" s="21">
        <v>0</v>
      </c>
      <c r="D97" s="19">
        <v>5600</v>
      </c>
      <c r="E97" s="21">
        <f>D97-C97</f>
        <v>5600</v>
      </c>
      <c r="F97" s="45" t="s">
        <v>143</v>
      </c>
      <c r="G97" s="20" t="s">
        <v>28</v>
      </c>
      <c r="H97" s="21">
        <f>E97*29/31</f>
        <v>5238.709677419355</v>
      </c>
      <c r="I97" s="22"/>
      <c r="J97" s="38"/>
    </row>
    <row r="98" spans="1:10" ht="18">
      <c r="A98" s="17"/>
      <c r="B98" s="18" t="s">
        <v>145</v>
      </c>
      <c r="C98" s="21"/>
      <c r="D98" s="19"/>
      <c r="E98" s="21">
        <f>E97</f>
        <v>5600</v>
      </c>
      <c r="F98" s="45" t="s">
        <v>52</v>
      </c>
      <c r="G98" s="20" t="s">
        <v>53</v>
      </c>
      <c r="H98" s="21">
        <f>E98*2</f>
        <v>11200</v>
      </c>
      <c r="I98" s="22"/>
      <c r="J98" s="38"/>
    </row>
    <row r="99" spans="1:10" ht="18">
      <c r="A99" s="17"/>
      <c r="B99" s="18"/>
      <c r="C99" s="21"/>
      <c r="D99" s="19"/>
      <c r="E99" s="21">
        <f>E97</f>
        <v>5600</v>
      </c>
      <c r="F99" s="45" t="s">
        <v>47</v>
      </c>
      <c r="G99" s="20" t="s">
        <v>16</v>
      </c>
      <c r="H99" s="21">
        <f>E99*4</f>
        <v>22400</v>
      </c>
      <c r="I99" s="22">
        <f>SUM(H97:H99)</f>
        <v>38838.709677419356</v>
      </c>
      <c r="J99" s="38"/>
    </row>
    <row r="100" spans="1:10" ht="18">
      <c r="A100" s="17"/>
      <c r="B100" s="18"/>
      <c r="C100" s="21"/>
      <c r="D100" s="19"/>
      <c r="E100" s="21"/>
      <c r="F100" s="45"/>
      <c r="G100" s="24"/>
      <c r="H100" s="21"/>
      <c r="I100" s="22"/>
      <c r="J100" s="38"/>
    </row>
    <row r="101" spans="1:10" ht="18">
      <c r="A101" s="17">
        <v>23</v>
      </c>
      <c r="B101" s="18" t="s">
        <v>146</v>
      </c>
      <c r="C101" s="21">
        <v>0</v>
      </c>
      <c r="D101" s="19">
        <v>5600</v>
      </c>
      <c r="E101" s="21">
        <f>D101-C101</f>
        <v>5600</v>
      </c>
      <c r="F101" s="45" t="s">
        <v>56</v>
      </c>
      <c r="G101" s="20" t="s">
        <v>57</v>
      </c>
      <c r="H101" s="21">
        <f>E101*28/31</f>
        <v>5058.064516129032</v>
      </c>
      <c r="I101" s="22"/>
      <c r="J101" s="38"/>
    </row>
    <row r="102" spans="1:11" ht="18">
      <c r="A102" s="17"/>
      <c r="B102" s="18" t="s">
        <v>147</v>
      </c>
      <c r="C102" s="21"/>
      <c r="D102" s="19"/>
      <c r="E102" s="21">
        <f>E101</f>
        <v>5600</v>
      </c>
      <c r="F102" s="45" t="s">
        <v>52</v>
      </c>
      <c r="G102" s="20" t="s">
        <v>53</v>
      </c>
      <c r="H102" s="21">
        <f>E102*2</f>
        <v>11200</v>
      </c>
      <c r="I102" s="22"/>
      <c r="J102" s="38"/>
      <c r="K102" s="47"/>
    </row>
    <row r="103" spans="1:10" ht="18">
      <c r="A103" s="17"/>
      <c r="B103" s="18"/>
      <c r="C103" s="21"/>
      <c r="D103" s="19"/>
      <c r="E103" s="21">
        <f>E101</f>
        <v>5600</v>
      </c>
      <c r="F103" s="45" t="s">
        <v>47</v>
      </c>
      <c r="G103" s="20" t="s">
        <v>16</v>
      </c>
      <c r="H103" s="21">
        <f>E103*4</f>
        <v>22400</v>
      </c>
      <c r="I103" s="22">
        <f>SUM(H101:H103)</f>
        <v>38658.06451612903</v>
      </c>
      <c r="J103" s="38"/>
    </row>
    <row r="104" spans="1:10" ht="18">
      <c r="A104" s="17"/>
      <c r="B104" s="18"/>
      <c r="C104" s="21"/>
      <c r="D104" s="19"/>
      <c r="E104" s="21"/>
      <c r="F104" s="45"/>
      <c r="G104" s="24"/>
      <c r="H104" s="21"/>
      <c r="I104" s="22"/>
      <c r="J104" s="38"/>
    </row>
    <row r="105" spans="1:10" ht="18">
      <c r="A105" s="17">
        <v>24</v>
      </c>
      <c r="B105" s="18" t="s">
        <v>148</v>
      </c>
      <c r="C105" s="21">
        <v>0</v>
      </c>
      <c r="D105" s="19">
        <v>5600</v>
      </c>
      <c r="E105" s="21">
        <f>D105-C105</f>
        <v>5600</v>
      </c>
      <c r="F105" s="45" t="s">
        <v>150</v>
      </c>
      <c r="G105" s="20" t="s">
        <v>14</v>
      </c>
      <c r="H105" s="21">
        <f>E105*6/28</f>
        <v>1200</v>
      </c>
      <c r="I105" s="22"/>
      <c r="J105" s="38"/>
    </row>
    <row r="106" spans="1:10" ht="18">
      <c r="A106" s="17"/>
      <c r="B106" s="18" t="s">
        <v>149</v>
      </c>
      <c r="C106" s="21"/>
      <c r="D106" s="19"/>
      <c r="E106" s="21">
        <f>E105</f>
        <v>5600</v>
      </c>
      <c r="F106" s="45" t="s">
        <v>107</v>
      </c>
      <c r="G106" s="20" t="s">
        <v>10</v>
      </c>
      <c r="H106" s="21">
        <f>E106*1</f>
        <v>5600</v>
      </c>
      <c r="I106" s="22"/>
      <c r="J106" s="38"/>
    </row>
    <row r="107" spans="1:10" ht="18">
      <c r="A107" s="17"/>
      <c r="B107" s="18"/>
      <c r="C107" s="21"/>
      <c r="D107" s="19"/>
      <c r="E107" s="21">
        <f>E105</f>
        <v>5600</v>
      </c>
      <c r="F107" s="45" t="s">
        <v>25</v>
      </c>
      <c r="G107" s="20" t="s">
        <v>13</v>
      </c>
      <c r="H107" s="21">
        <f>E107*6</f>
        <v>33600</v>
      </c>
      <c r="I107" s="22"/>
      <c r="J107" s="38"/>
    </row>
    <row r="108" spans="1:10" ht="18">
      <c r="A108" s="17"/>
      <c r="B108" s="18"/>
      <c r="C108" s="21"/>
      <c r="D108" s="19"/>
      <c r="E108" s="21">
        <f>E105</f>
        <v>5600</v>
      </c>
      <c r="F108" s="45" t="s">
        <v>47</v>
      </c>
      <c r="G108" s="20" t="s">
        <v>16</v>
      </c>
      <c r="H108" s="21">
        <f>E108*4</f>
        <v>22400</v>
      </c>
      <c r="I108" s="22">
        <f>SUM(H105:H108)</f>
        <v>62800</v>
      </c>
      <c r="J108" s="38"/>
    </row>
    <row r="109" spans="1:10" ht="18">
      <c r="A109" s="17"/>
      <c r="B109" s="18"/>
      <c r="C109" s="21"/>
      <c r="D109" s="19"/>
      <c r="E109" s="21"/>
      <c r="F109" s="45"/>
      <c r="G109" s="24"/>
      <c r="H109" s="21"/>
      <c r="I109" s="22"/>
      <c r="J109" s="38"/>
    </row>
    <row r="110" spans="1:10" ht="18">
      <c r="A110" s="17">
        <v>25</v>
      </c>
      <c r="B110" s="18" t="s">
        <v>151</v>
      </c>
      <c r="C110" s="21">
        <v>0</v>
      </c>
      <c r="D110" s="19">
        <v>5600</v>
      </c>
      <c r="E110" s="21">
        <f>D110-C110</f>
        <v>5600</v>
      </c>
      <c r="F110" s="45" t="s">
        <v>153</v>
      </c>
      <c r="G110" s="20" t="s">
        <v>154</v>
      </c>
      <c r="H110" s="21">
        <f>E110*19/31</f>
        <v>3432.2580645161293</v>
      </c>
      <c r="I110" s="22"/>
      <c r="J110" s="38"/>
    </row>
    <row r="111" spans="1:10" ht="18">
      <c r="A111" s="17"/>
      <c r="B111" s="18" t="s">
        <v>152</v>
      </c>
      <c r="C111" s="21"/>
      <c r="D111" s="19"/>
      <c r="E111" s="21">
        <f>E110</f>
        <v>5600</v>
      </c>
      <c r="F111" s="45" t="s">
        <v>25</v>
      </c>
      <c r="G111" s="20" t="s">
        <v>13</v>
      </c>
      <c r="H111" s="21">
        <f>E111*6</f>
        <v>33600</v>
      </c>
      <c r="I111" s="22"/>
      <c r="J111" s="38"/>
    </row>
    <row r="112" spans="1:10" ht="18">
      <c r="A112" s="17"/>
      <c r="B112" s="18"/>
      <c r="C112" s="21"/>
      <c r="D112" s="19"/>
      <c r="E112" s="21">
        <f>E110</f>
        <v>5600</v>
      </c>
      <c r="F112" s="45" t="s">
        <v>47</v>
      </c>
      <c r="G112" s="20" t="s">
        <v>16</v>
      </c>
      <c r="H112" s="21">
        <f>E112*4</f>
        <v>22400</v>
      </c>
      <c r="I112" s="22">
        <f>SUM(H110:H112)</f>
        <v>59432.25806451613</v>
      </c>
      <c r="J112" s="38"/>
    </row>
    <row r="113" spans="1:10" ht="18">
      <c r="A113" s="17"/>
      <c r="B113" s="18"/>
      <c r="C113" s="21"/>
      <c r="D113" s="19"/>
      <c r="E113" s="21"/>
      <c r="F113" s="45"/>
      <c r="G113" s="20"/>
      <c r="H113" s="21"/>
      <c r="I113" s="22"/>
      <c r="J113" s="38"/>
    </row>
    <row r="114" spans="1:10" ht="18">
      <c r="A114" s="17">
        <v>26</v>
      </c>
      <c r="B114" s="26" t="s">
        <v>155</v>
      </c>
      <c r="C114" s="21">
        <v>0</v>
      </c>
      <c r="D114" s="19">
        <v>5600</v>
      </c>
      <c r="E114" s="21">
        <f>D114-C114</f>
        <v>5600</v>
      </c>
      <c r="F114" s="45" t="s">
        <v>157</v>
      </c>
      <c r="G114" s="20" t="s">
        <v>134</v>
      </c>
      <c r="H114" s="21">
        <f>E114*20/30</f>
        <v>3733.3333333333335</v>
      </c>
      <c r="I114" s="22"/>
      <c r="J114" s="38"/>
    </row>
    <row r="115" spans="1:10" ht="18">
      <c r="A115" s="17"/>
      <c r="B115" s="18" t="s">
        <v>156</v>
      </c>
      <c r="C115" s="21"/>
      <c r="D115" s="19"/>
      <c r="E115" s="21">
        <f>E114</f>
        <v>5600</v>
      </c>
      <c r="F115" s="45" t="s">
        <v>126</v>
      </c>
      <c r="G115" s="20" t="s">
        <v>12</v>
      </c>
      <c r="H115" s="21">
        <f>E115*3</f>
        <v>16800</v>
      </c>
      <c r="I115" s="22"/>
      <c r="J115" s="38"/>
    </row>
    <row r="116" spans="1:10" ht="18">
      <c r="A116" s="17"/>
      <c r="B116" s="18"/>
      <c r="C116" s="21"/>
      <c r="D116" s="19"/>
      <c r="E116" s="21">
        <f>E114</f>
        <v>5600</v>
      </c>
      <c r="F116" s="45" t="s">
        <v>47</v>
      </c>
      <c r="G116" s="20" t="s">
        <v>16</v>
      </c>
      <c r="H116" s="21">
        <f>E116*4</f>
        <v>22400</v>
      </c>
      <c r="I116" s="22">
        <f>SUM(H114:H116)</f>
        <v>42933.33333333333</v>
      </c>
      <c r="J116" s="38"/>
    </row>
    <row r="117" spans="1:10" ht="18">
      <c r="A117" s="17"/>
      <c r="B117" s="18"/>
      <c r="C117" s="21"/>
      <c r="D117" s="19"/>
      <c r="E117" s="21"/>
      <c r="F117" s="45"/>
      <c r="G117" s="24"/>
      <c r="H117" s="21"/>
      <c r="I117" s="22"/>
      <c r="J117" s="38"/>
    </row>
    <row r="118" spans="1:10" ht="18">
      <c r="A118" s="17">
        <v>27</v>
      </c>
      <c r="B118" s="18" t="s">
        <v>158</v>
      </c>
      <c r="C118" s="21">
        <v>0</v>
      </c>
      <c r="D118" s="19">
        <v>5600</v>
      </c>
      <c r="E118" s="21">
        <f>D118-C118</f>
        <v>5600</v>
      </c>
      <c r="F118" s="45" t="s">
        <v>165</v>
      </c>
      <c r="G118" s="20" t="s">
        <v>35</v>
      </c>
      <c r="H118" s="21">
        <f>E118*11/30</f>
        <v>2053.3333333333335</v>
      </c>
      <c r="I118" s="22"/>
      <c r="J118" s="38"/>
    </row>
    <row r="119" spans="1:10" ht="18">
      <c r="A119" s="17"/>
      <c r="B119" s="18" t="s">
        <v>159</v>
      </c>
      <c r="C119" s="21"/>
      <c r="D119" s="19"/>
      <c r="E119" s="21">
        <f>E118</f>
        <v>5600</v>
      </c>
      <c r="F119" s="45" t="s">
        <v>126</v>
      </c>
      <c r="G119" s="20" t="s">
        <v>12</v>
      </c>
      <c r="H119" s="21">
        <f>E119*3</f>
        <v>16800</v>
      </c>
      <c r="I119" s="22"/>
      <c r="J119" s="38"/>
    </row>
    <row r="120" spans="1:10" ht="18">
      <c r="A120" s="17"/>
      <c r="B120" s="18"/>
      <c r="C120" s="21"/>
      <c r="D120" s="19"/>
      <c r="E120" s="21">
        <f>E118</f>
        <v>5600</v>
      </c>
      <c r="F120" s="45" t="s">
        <v>47</v>
      </c>
      <c r="G120" s="20" t="s">
        <v>16</v>
      </c>
      <c r="H120" s="21">
        <f>E120*4</f>
        <v>22400</v>
      </c>
      <c r="I120" s="22">
        <f>SUM(H118:H120)</f>
        <v>41253.33333333333</v>
      </c>
      <c r="J120" s="38"/>
    </row>
    <row r="121" spans="1:10" ht="18">
      <c r="A121" s="17"/>
      <c r="B121" s="18"/>
      <c r="C121" s="21"/>
      <c r="D121" s="19"/>
      <c r="E121" s="21"/>
      <c r="F121" s="45"/>
      <c r="G121" s="24"/>
      <c r="H121" s="21"/>
      <c r="I121" s="22"/>
      <c r="J121" s="38"/>
    </row>
    <row r="122" spans="1:10" ht="18">
      <c r="A122" s="17">
        <v>28</v>
      </c>
      <c r="B122" s="18" t="s">
        <v>160</v>
      </c>
      <c r="C122" s="21">
        <v>0</v>
      </c>
      <c r="D122" s="19">
        <v>5600</v>
      </c>
      <c r="E122" s="21">
        <f>D122-C122</f>
        <v>5600</v>
      </c>
      <c r="F122" s="45" t="s">
        <v>166</v>
      </c>
      <c r="G122" s="20" t="s">
        <v>14</v>
      </c>
      <c r="H122" s="21">
        <f>E122*6/30</f>
        <v>1120</v>
      </c>
      <c r="I122" s="22"/>
      <c r="J122" s="38"/>
    </row>
    <row r="123" spans="1:10" ht="18">
      <c r="A123" s="17"/>
      <c r="B123" s="18" t="s">
        <v>161</v>
      </c>
      <c r="C123" s="21"/>
      <c r="D123" s="19"/>
      <c r="E123" s="21">
        <f>E122</f>
        <v>5600</v>
      </c>
      <c r="F123" s="45" t="s">
        <v>126</v>
      </c>
      <c r="G123" s="20" t="s">
        <v>12</v>
      </c>
      <c r="H123" s="21">
        <f>E123*3</f>
        <v>16800</v>
      </c>
      <c r="I123" s="22"/>
      <c r="J123" s="38"/>
    </row>
    <row r="124" spans="1:10" ht="18">
      <c r="A124" s="17"/>
      <c r="B124" s="18"/>
      <c r="C124" s="21"/>
      <c r="D124" s="19"/>
      <c r="E124" s="21">
        <f>E122</f>
        <v>5600</v>
      </c>
      <c r="F124" s="45" t="s">
        <v>47</v>
      </c>
      <c r="G124" s="20" t="s">
        <v>16</v>
      </c>
      <c r="H124" s="21">
        <f>E124*4</f>
        <v>22400</v>
      </c>
      <c r="I124" s="22">
        <f>SUM(H122:H124)</f>
        <v>40320</v>
      </c>
      <c r="J124" s="38"/>
    </row>
    <row r="125" spans="1:10" ht="18">
      <c r="A125" s="17"/>
      <c r="B125" s="18"/>
      <c r="C125" s="21"/>
      <c r="D125" s="19"/>
      <c r="E125" s="21"/>
      <c r="F125" s="45"/>
      <c r="G125" s="24"/>
      <c r="H125" s="21"/>
      <c r="I125" s="22"/>
      <c r="J125" s="38"/>
    </row>
    <row r="126" spans="1:10" ht="18">
      <c r="A126" s="17">
        <v>29</v>
      </c>
      <c r="B126" s="18" t="s">
        <v>162</v>
      </c>
      <c r="C126" s="21">
        <v>0</v>
      </c>
      <c r="D126" s="19">
        <v>5600</v>
      </c>
      <c r="E126" s="21">
        <f>D126-C126</f>
        <v>5600</v>
      </c>
      <c r="F126" s="45" t="s">
        <v>125</v>
      </c>
      <c r="G126" s="20" t="s">
        <v>21</v>
      </c>
      <c r="H126" s="21">
        <f>E126*5/30</f>
        <v>933.3333333333334</v>
      </c>
      <c r="I126" s="22"/>
      <c r="J126" s="38"/>
    </row>
    <row r="127" spans="1:10" ht="18">
      <c r="A127" s="17"/>
      <c r="B127" s="18" t="s">
        <v>163</v>
      </c>
      <c r="C127" s="21"/>
      <c r="D127" s="19"/>
      <c r="E127" s="21">
        <f>E126</f>
        <v>5600</v>
      </c>
      <c r="F127" s="45" t="s">
        <v>126</v>
      </c>
      <c r="G127" s="20" t="s">
        <v>12</v>
      </c>
      <c r="H127" s="21">
        <f>E127*3</f>
        <v>16800</v>
      </c>
      <c r="I127" s="22"/>
      <c r="J127" s="38"/>
    </row>
    <row r="128" spans="1:10" ht="18">
      <c r="A128" s="17"/>
      <c r="B128" s="18"/>
      <c r="C128" s="21"/>
      <c r="D128" s="19"/>
      <c r="E128" s="21">
        <f>E126</f>
        <v>5600</v>
      </c>
      <c r="F128" s="45" t="s">
        <v>47</v>
      </c>
      <c r="G128" s="20" t="s">
        <v>16</v>
      </c>
      <c r="H128" s="21">
        <f>E128*4</f>
        <v>22400</v>
      </c>
      <c r="I128" s="22">
        <f>SUM(H126:H128)</f>
        <v>40133.33333333333</v>
      </c>
      <c r="J128" s="38"/>
    </row>
    <row r="129" spans="1:10" ht="18">
      <c r="A129" s="17"/>
      <c r="B129" s="18"/>
      <c r="C129" s="21"/>
      <c r="D129" s="19"/>
      <c r="E129" s="21"/>
      <c r="F129" s="45"/>
      <c r="G129" s="24"/>
      <c r="H129" s="21"/>
      <c r="I129" s="22"/>
      <c r="J129" s="38"/>
    </row>
    <row r="130" spans="1:10" ht="18">
      <c r="A130" s="17">
        <v>30</v>
      </c>
      <c r="B130" s="18" t="s">
        <v>164</v>
      </c>
      <c r="C130" s="21">
        <v>0</v>
      </c>
      <c r="D130" s="19">
        <v>5600</v>
      </c>
      <c r="E130" s="21">
        <f>D130-C130</f>
        <v>5600</v>
      </c>
      <c r="F130" s="45" t="s">
        <v>143</v>
      </c>
      <c r="G130" s="20" t="s">
        <v>28</v>
      </c>
      <c r="H130" s="21">
        <f>E130*29/31</f>
        <v>5238.709677419355</v>
      </c>
      <c r="I130" s="22"/>
      <c r="J130" s="38"/>
    </row>
    <row r="131" spans="1:10" ht="18">
      <c r="A131" s="17"/>
      <c r="B131" s="18" t="s">
        <v>30</v>
      </c>
      <c r="C131" s="21"/>
      <c r="D131" s="19"/>
      <c r="E131" s="21">
        <f>E130</f>
        <v>5600</v>
      </c>
      <c r="F131" s="45" t="s">
        <v>52</v>
      </c>
      <c r="G131" s="20" t="s">
        <v>53</v>
      </c>
      <c r="H131" s="21">
        <f>E131*2</f>
        <v>11200</v>
      </c>
      <c r="I131" s="22"/>
      <c r="J131" s="38"/>
    </row>
    <row r="132" spans="1:10" ht="18">
      <c r="A132" s="17"/>
      <c r="B132" s="18"/>
      <c r="C132" s="21"/>
      <c r="D132" s="19"/>
      <c r="E132" s="21">
        <f>E130</f>
        <v>5600</v>
      </c>
      <c r="F132" s="45" t="s">
        <v>47</v>
      </c>
      <c r="G132" s="20" t="s">
        <v>16</v>
      </c>
      <c r="H132" s="21">
        <f>E132*4</f>
        <v>22400</v>
      </c>
      <c r="I132" s="22">
        <f>SUM(H130:H132)</f>
        <v>38838.709677419356</v>
      </c>
      <c r="J132" s="38"/>
    </row>
    <row r="133" spans="1:10" ht="18">
      <c r="A133" s="17"/>
      <c r="B133" s="18"/>
      <c r="C133" s="21"/>
      <c r="D133" s="19"/>
      <c r="E133" s="21"/>
      <c r="F133" s="45"/>
      <c r="G133" s="24"/>
      <c r="H133" s="21"/>
      <c r="I133" s="22"/>
      <c r="J133" s="38"/>
    </row>
    <row r="134" spans="1:10" ht="18">
      <c r="A134" s="17">
        <v>31</v>
      </c>
      <c r="B134" s="18" t="s">
        <v>167</v>
      </c>
      <c r="C134" s="21">
        <v>0</v>
      </c>
      <c r="D134" s="19">
        <v>5600</v>
      </c>
      <c r="E134" s="21">
        <f>D134-C134</f>
        <v>5600</v>
      </c>
      <c r="F134" s="45" t="s">
        <v>168</v>
      </c>
      <c r="G134" s="20" t="s">
        <v>83</v>
      </c>
      <c r="H134" s="21">
        <f>E134*7/31</f>
        <v>1264.516129032258</v>
      </c>
      <c r="I134" s="22"/>
      <c r="J134" s="38"/>
    </row>
    <row r="135" spans="1:10" ht="18">
      <c r="A135" s="17"/>
      <c r="B135" s="18" t="s">
        <v>36</v>
      </c>
      <c r="C135" s="21"/>
      <c r="D135" s="19"/>
      <c r="E135" s="21">
        <f>E134</f>
        <v>5600</v>
      </c>
      <c r="F135" s="45" t="s">
        <v>33</v>
      </c>
      <c r="G135" s="20" t="s">
        <v>16</v>
      </c>
      <c r="H135" s="21">
        <f>E135*4</f>
        <v>22400</v>
      </c>
      <c r="I135" s="22"/>
      <c r="J135" s="38"/>
    </row>
    <row r="136" spans="1:10" ht="18">
      <c r="A136" s="17"/>
      <c r="B136" s="18"/>
      <c r="C136" s="21"/>
      <c r="D136" s="19"/>
      <c r="E136" s="21">
        <f>E134</f>
        <v>5600</v>
      </c>
      <c r="F136" s="45" t="s">
        <v>47</v>
      </c>
      <c r="G136" s="20" t="s">
        <v>16</v>
      </c>
      <c r="H136" s="21">
        <f>E136*4</f>
        <v>22400</v>
      </c>
      <c r="I136" s="22">
        <f>SUM(H134:H136)</f>
        <v>46064.51612903226</v>
      </c>
      <c r="J136" s="38"/>
    </row>
    <row r="137" spans="1:10" ht="18">
      <c r="A137" s="17"/>
      <c r="B137" s="18"/>
      <c r="C137" s="21"/>
      <c r="D137" s="19"/>
      <c r="E137" s="21"/>
      <c r="F137" s="45"/>
      <c r="G137" s="24"/>
      <c r="H137" s="21"/>
      <c r="I137" s="22"/>
      <c r="J137" s="38"/>
    </row>
    <row r="138" spans="1:10" ht="18">
      <c r="A138" s="17">
        <v>32</v>
      </c>
      <c r="B138" s="18" t="s">
        <v>169</v>
      </c>
      <c r="C138" s="21">
        <v>0</v>
      </c>
      <c r="D138" s="19">
        <v>5600</v>
      </c>
      <c r="E138" s="21">
        <f>D138-C138</f>
        <v>5600</v>
      </c>
      <c r="F138" s="45" t="s">
        <v>171</v>
      </c>
      <c r="G138" s="20" t="s">
        <v>172</v>
      </c>
      <c r="H138" s="21">
        <f>E138*1/31</f>
        <v>180.6451612903226</v>
      </c>
      <c r="I138" s="22"/>
      <c r="J138" s="38"/>
    </row>
    <row r="139" spans="1:10" ht="18">
      <c r="A139" s="17"/>
      <c r="B139" s="18" t="s">
        <v>170</v>
      </c>
      <c r="C139" s="21"/>
      <c r="D139" s="19"/>
      <c r="E139" s="21">
        <f>E138</f>
        <v>5600</v>
      </c>
      <c r="F139" s="45" t="s">
        <v>33</v>
      </c>
      <c r="G139" s="20" t="s">
        <v>16</v>
      </c>
      <c r="H139" s="21">
        <f>E139*4</f>
        <v>22400</v>
      </c>
      <c r="I139" s="22"/>
      <c r="J139" s="38"/>
    </row>
    <row r="140" spans="1:10" ht="18">
      <c r="A140" s="17"/>
      <c r="B140" s="18"/>
      <c r="C140" s="21"/>
      <c r="D140" s="19"/>
      <c r="E140" s="21">
        <f>E138</f>
        <v>5600</v>
      </c>
      <c r="F140" s="45" t="s">
        <v>47</v>
      </c>
      <c r="G140" s="20" t="s">
        <v>16</v>
      </c>
      <c r="H140" s="21">
        <f>E140*4</f>
        <v>22400</v>
      </c>
      <c r="I140" s="22">
        <f>SUM(H138:H140)</f>
        <v>44980.64516129032</v>
      </c>
      <c r="J140" s="38"/>
    </row>
    <row r="141" spans="1:10" ht="18">
      <c r="A141" s="17"/>
      <c r="B141" s="18"/>
      <c r="C141" s="21"/>
      <c r="D141" s="19"/>
      <c r="E141" s="21"/>
      <c r="F141" s="45"/>
      <c r="G141" s="24"/>
      <c r="H141" s="21"/>
      <c r="I141" s="22"/>
      <c r="J141" s="38"/>
    </row>
    <row r="142" spans="1:10" ht="18">
      <c r="A142" s="17">
        <v>33</v>
      </c>
      <c r="B142" s="18" t="s">
        <v>173</v>
      </c>
      <c r="C142" s="21">
        <v>0</v>
      </c>
      <c r="D142" s="19">
        <v>5600</v>
      </c>
      <c r="E142" s="21">
        <f>D142-C142</f>
        <v>5600</v>
      </c>
      <c r="F142" s="45" t="s">
        <v>143</v>
      </c>
      <c r="G142" s="20" t="s">
        <v>28</v>
      </c>
      <c r="H142" s="21">
        <f>E142*29/31</f>
        <v>5238.709677419355</v>
      </c>
      <c r="I142" s="22"/>
      <c r="J142" s="38"/>
    </row>
    <row r="143" spans="1:10" ht="18">
      <c r="A143" s="17"/>
      <c r="B143" s="18" t="s">
        <v>174</v>
      </c>
      <c r="C143" s="21"/>
      <c r="D143" s="19"/>
      <c r="E143" s="21">
        <f>E142</f>
        <v>5600</v>
      </c>
      <c r="F143" s="45" t="s">
        <v>52</v>
      </c>
      <c r="G143" s="20" t="s">
        <v>53</v>
      </c>
      <c r="H143" s="21">
        <f>E143*2</f>
        <v>11200</v>
      </c>
      <c r="I143" s="22"/>
      <c r="J143" s="38"/>
    </row>
    <row r="144" spans="1:10" ht="18">
      <c r="A144" s="17"/>
      <c r="B144" s="18"/>
      <c r="C144" s="21"/>
      <c r="D144" s="19"/>
      <c r="E144" s="21">
        <f>E142</f>
        <v>5600</v>
      </c>
      <c r="F144" s="45" t="s">
        <v>47</v>
      </c>
      <c r="G144" s="20" t="s">
        <v>16</v>
      </c>
      <c r="H144" s="21">
        <f>E144*4</f>
        <v>22400</v>
      </c>
      <c r="I144" s="22">
        <f>SUM(H142:H144)</f>
        <v>38838.709677419356</v>
      </c>
      <c r="J144" s="38"/>
    </row>
    <row r="145" spans="1:10" ht="18">
      <c r="A145" s="17"/>
      <c r="B145" s="18"/>
      <c r="C145" s="21"/>
      <c r="D145" s="19"/>
      <c r="E145" s="21"/>
      <c r="F145" s="45"/>
      <c r="G145" s="24"/>
      <c r="H145" s="21"/>
      <c r="I145" s="22"/>
      <c r="J145" s="38"/>
    </row>
    <row r="146" spans="1:10" ht="18">
      <c r="A146" s="17">
        <v>34</v>
      </c>
      <c r="B146" s="18" t="s">
        <v>175</v>
      </c>
      <c r="C146" s="21">
        <v>0</v>
      </c>
      <c r="D146" s="19">
        <v>5600</v>
      </c>
      <c r="E146" s="21">
        <f>D146-C146</f>
        <v>5600</v>
      </c>
      <c r="F146" s="45" t="s">
        <v>177</v>
      </c>
      <c r="G146" s="20" t="s">
        <v>32</v>
      </c>
      <c r="H146" s="21">
        <f>E146*4/31</f>
        <v>722.5806451612904</v>
      </c>
      <c r="I146" s="22"/>
      <c r="J146" s="38"/>
    </row>
    <row r="147" spans="1:10" ht="18">
      <c r="A147" s="17"/>
      <c r="B147" s="18" t="s">
        <v>176</v>
      </c>
      <c r="C147" s="21"/>
      <c r="D147" s="19"/>
      <c r="E147" s="21">
        <f>E146</f>
        <v>5600</v>
      </c>
      <c r="F147" s="45" t="s">
        <v>33</v>
      </c>
      <c r="G147" s="20" t="s">
        <v>16</v>
      </c>
      <c r="H147" s="21">
        <f>E147*4</f>
        <v>22400</v>
      </c>
      <c r="I147" s="22"/>
      <c r="J147" s="38"/>
    </row>
    <row r="148" spans="1:10" ht="18">
      <c r="A148" s="17"/>
      <c r="B148" s="18"/>
      <c r="C148" s="21"/>
      <c r="D148" s="19"/>
      <c r="E148" s="21">
        <f>E146</f>
        <v>5600</v>
      </c>
      <c r="F148" s="45" t="s">
        <v>47</v>
      </c>
      <c r="G148" s="20" t="s">
        <v>16</v>
      </c>
      <c r="H148" s="21">
        <f>E148*4</f>
        <v>22400</v>
      </c>
      <c r="I148" s="22">
        <f>SUM(H146:H148)</f>
        <v>45522.58064516129</v>
      </c>
      <c r="J148" s="38"/>
    </row>
    <row r="149" spans="1:10" ht="18">
      <c r="A149" s="17"/>
      <c r="B149" s="18"/>
      <c r="C149" s="21"/>
      <c r="D149" s="19"/>
      <c r="E149" s="21"/>
      <c r="F149" s="45"/>
      <c r="G149" s="24"/>
      <c r="H149" s="21"/>
      <c r="I149" s="22"/>
      <c r="J149" s="38"/>
    </row>
    <row r="150" spans="1:10" ht="18">
      <c r="A150" s="17">
        <v>35</v>
      </c>
      <c r="B150" s="18" t="s">
        <v>178</v>
      </c>
      <c r="C150" s="21">
        <v>0</v>
      </c>
      <c r="D150" s="19">
        <v>5600</v>
      </c>
      <c r="E150" s="21">
        <f>D150-C150</f>
        <v>5600</v>
      </c>
      <c r="F150" s="45" t="s">
        <v>180</v>
      </c>
      <c r="G150" s="20" t="s">
        <v>181</v>
      </c>
      <c r="H150" s="21">
        <f>E150*26/30</f>
        <v>4853.333333333333</v>
      </c>
      <c r="I150" s="22"/>
      <c r="J150" s="38"/>
    </row>
    <row r="151" spans="1:10" ht="18">
      <c r="A151" s="17"/>
      <c r="B151" s="18" t="s">
        <v>179</v>
      </c>
      <c r="C151" s="21"/>
      <c r="D151" s="19"/>
      <c r="E151" s="21">
        <f>E150</f>
        <v>5600</v>
      </c>
      <c r="F151" s="45" t="s">
        <v>126</v>
      </c>
      <c r="G151" s="20" t="s">
        <v>12</v>
      </c>
      <c r="H151" s="21">
        <f>E151*3</f>
        <v>16800</v>
      </c>
      <c r="I151" s="22"/>
      <c r="J151" s="38"/>
    </row>
    <row r="152" spans="1:10" ht="18">
      <c r="A152" s="17"/>
      <c r="B152" s="18"/>
      <c r="C152" s="21"/>
      <c r="D152" s="19"/>
      <c r="E152" s="21">
        <f>E150</f>
        <v>5600</v>
      </c>
      <c r="F152" s="45" t="s">
        <v>47</v>
      </c>
      <c r="G152" s="20" t="s">
        <v>16</v>
      </c>
      <c r="H152" s="21">
        <f>E152*4</f>
        <v>22400</v>
      </c>
      <c r="I152" s="22">
        <f>SUM(H150:H152)</f>
        <v>44053.33333333333</v>
      </c>
      <c r="J152" s="38"/>
    </row>
    <row r="153" spans="1:10" ht="18">
      <c r="A153" s="17"/>
      <c r="B153" s="18"/>
      <c r="C153" s="21"/>
      <c r="D153" s="19"/>
      <c r="E153" s="21"/>
      <c r="F153" s="45"/>
      <c r="G153" s="24"/>
      <c r="H153" s="21"/>
      <c r="I153" s="22"/>
      <c r="J153" s="38"/>
    </row>
    <row r="154" spans="1:10" ht="18">
      <c r="A154" s="17">
        <v>36</v>
      </c>
      <c r="B154" s="18" t="s">
        <v>182</v>
      </c>
      <c r="C154" s="21">
        <v>0</v>
      </c>
      <c r="D154" s="19">
        <v>5600</v>
      </c>
      <c r="E154" s="21">
        <f>D154-C154</f>
        <v>5600</v>
      </c>
      <c r="F154" s="45" t="s">
        <v>50</v>
      </c>
      <c r="G154" s="20" t="s">
        <v>51</v>
      </c>
      <c r="H154" s="21">
        <f>E154*30/31</f>
        <v>5419.354838709677</v>
      </c>
      <c r="I154" s="22"/>
      <c r="J154" s="38"/>
    </row>
    <row r="155" spans="1:10" ht="18">
      <c r="A155" s="17"/>
      <c r="B155" s="18" t="s">
        <v>114</v>
      </c>
      <c r="C155" s="21"/>
      <c r="D155" s="19"/>
      <c r="E155" s="21">
        <f>E154</f>
        <v>5600</v>
      </c>
      <c r="F155" s="45" t="s">
        <v>52</v>
      </c>
      <c r="G155" s="20" t="s">
        <v>53</v>
      </c>
      <c r="H155" s="21">
        <f>E155*2</f>
        <v>11200</v>
      </c>
      <c r="I155" s="22"/>
      <c r="J155" s="38"/>
    </row>
    <row r="156" spans="1:10" ht="18">
      <c r="A156" s="17"/>
      <c r="B156" s="18"/>
      <c r="C156" s="21"/>
      <c r="D156" s="19"/>
      <c r="E156" s="21">
        <f>E154</f>
        <v>5600</v>
      </c>
      <c r="F156" s="45" t="s">
        <v>47</v>
      </c>
      <c r="G156" s="20" t="s">
        <v>16</v>
      </c>
      <c r="H156" s="21">
        <f>E156*4</f>
        <v>22400</v>
      </c>
      <c r="I156" s="22">
        <f>SUM(H154:H156)</f>
        <v>39019.35483870968</v>
      </c>
      <c r="J156" s="38"/>
    </row>
    <row r="157" spans="1:10" ht="18">
      <c r="A157" s="17"/>
      <c r="B157" s="18"/>
      <c r="C157" s="21"/>
      <c r="D157" s="19"/>
      <c r="E157" s="21"/>
      <c r="F157" s="45"/>
      <c r="G157" s="24"/>
      <c r="H157" s="21"/>
      <c r="I157" s="22"/>
      <c r="J157" s="38"/>
    </row>
    <row r="158" spans="1:10" ht="18">
      <c r="A158" s="17">
        <v>37</v>
      </c>
      <c r="B158" s="18" t="s">
        <v>183</v>
      </c>
      <c r="C158" s="21">
        <v>0</v>
      </c>
      <c r="D158" s="19">
        <v>5600</v>
      </c>
      <c r="E158" s="21">
        <f>D158-C158</f>
        <v>5600</v>
      </c>
      <c r="F158" s="45" t="s">
        <v>184</v>
      </c>
      <c r="G158" s="20" t="s">
        <v>185</v>
      </c>
      <c r="H158" s="21">
        <f>E158*21/31</f>
        <v>3793.548387096774</v>
      </c>
      <c r="I158" s="22"/>
      <c r="J158" s="38"/>
    </row>
    <row r="159" spans="1:10" ht="18">
      <c r="A159" s="17"/>
      <c r="B159" s="18" t="s">
        <v>70</v>
      </c>
      <c r="C159" s="21"/>
      <c r="D159" s="19"/>
      <c r="E159" s="21">
        <f>E158</f>
        <v>5600</v>
      </c>
      <c r="F159" s="45" t="s">
        <v>97</v>
      </c>
      <c r="G159" s="20" t="s">
        <v>53</v>
      </c>
      <c r="H159" s="21">
        <f>E159*2</f>
        <v>11200</v>
      </c>
      <c r="I159" s="22"/>
      <c r="J159" s="38"/>
    </row>
    <row r="160" spans="1:10" ht="18">
      <c r="A160" s="17"/>
      <c r="B160" s="18"/>
      <c r="C160" s="21"/>
      <c r="D160" s="19"/>
      <c r="E160" s="21">
        <f>E158</f>
        <v>5600</v>
      </c>
      <c r="F160" s="45" t="s">
        <v>25</v>
      </c>
      <c r="G160" s="20" t="s">
        <v>13</v>
      </c>
      <c r="H160" s="21">
        <f>E160*6</f>
        <v>33600</v>
      </c>
      <c r="I160" s="22"/>
      <c r="J160" s="38"/>
    </row>
    <row r="161" spans="1:10" ht="18">
      <c r="A161" s="17"/>
      <c r="B161" s="18"/>
      <c r="C161" s="21"/>
      <c r="D161" s="19"/>
      <c r="E161" s="21">
        <f>E158</f>
        <v>5600</v>
      </c>
      <c r="F161" s="45" t="s">
        <v>47</v>
      </c>
      <c r="G161" s="20" t="s">
        <v>16</v>
      </c>
      <c r="H161" s="21">
        <f>E161*4</f>
        <v>22400</v>
      </c>
      <c r="I161" s="22">
        <f>SUM(H158:H161)</f>
        <v>70993.54838709677</v>
      </c>
      <c r="J161" s="38"/>
    </row>
    <row r="162" spans="1:10" ht="18">
      <c r="A162" s="17"/>
      <c r="B162" s="18"/>
      <c r="C162" s="21"/>
      <c r="D162" s="19"/>
      <c r="E162" s="21"/>
      <c r="F162" s="45"/>
      <c r="G162" s="24"/>
      <c r="H162" s="21"/>
      <c r="I162" s="22"/>
      <c r="J162" s="38"/>
    </row>
    <row r="163" spans="1:10" ht="18">
      <c r="A163" s="17">
        <v>38</v>
      </c>
      <c r="B163" s="18" t="s">
        <v>186</v>
      </c>
      <c r="C163" s="21">
        <v>0</v>
      </c>
      <c r="D163" s="19">
        <v>5600</v>
      </c>
      <c r="E163" s="21">
        <f>D163-C163</f>
        <v>5600</v>
      </c>
      <c r="F163" s="45" t="s">
        <v>188</v>
      </c>
      <c r="G163" s="20" t="s">
        <v>66</v>
      </c>
      <c r="H163" s="21">
        <f>E163*15/28</f>
        <v>3000</v>
      </c>
      <c r="I163" s="22"/>
      <c r="J163" s="38"/>
    </row>
    <row r="164" spans="1:10" ht="18">
      <c r="A164" s="17"/>
      <c r="B164" s="18" t="s">
        <v>187</v>
      </c>
      <c r="C164" s="21"/>
      <c r="D164" s="19"/>
      <c r="E164" s="21">
        <f>E163</f>
        <v>5600</v>
      </c>
      <c r="F164" s="45" t="s">
        <v>108</v>
      </c>
      <c r="G164" s="20" t="s">
        <v>10</v>
      </c>
      <c r="H164" s="21">
        <f>E164*1</f>
        <v>5600</v>
      </c>
      <c r="I164" s="22"/>
      <c r="J164" s="38"/>
    </row>
    <row r="165" spans="1:10" ht="18">
      <c r="A165" s="17"/>
      <c r="B165" s="18"/>
      <c r="C165" s="21"/>
      <c r="D165" s="19"/>
      <c r="E165" s="21">
        <f>E163</f>
        <v>5600</v>
      </c>
      <c r="F165" s="45" t="s">
        <v>25</v>
      </c>
      <c r="G165" s="20" t="s">
        <v>13</v>
      </c>
      <c r="H165" s="21">
        <f>E165*6</f>
        <v>33600</v>
      </c>
      <c r="I165" s="22"/>
      <c r="J165" s="38"/>
    </row>
    <row r="166" spans="1:10" ht="18">
      <c r="A166" s="17"/>
      <c r="B166" s="18"/>
      <c r="C166" s="21"/>
      <c r="D166" s="19"/>
      <c r="E166" s="21">
        <f>E163</f>
        <v>5600</v>
      </c>
      <c r="F166" s="45" t="s">
        <v>47</v>
      </c>
      <c r="G166" s="20" t="s">
        <v>16</v>
      </c>
      <c r="H166" s="21">
        <f>E166*4</f>
        <v>22400</v>
      </c>
      <c r="I166" s="22">
        <f>SUM(H163:H166)</f>
        <v>64600</v>
      </c>
      <c r="J166" s="38"/>
    </row>
    <row r="167" spans="1:10" ht="18">
      <c r="A167" s="17"/>
      <c r="B167" s="18"/>
      <c r="C167" s="21"/>
      <c r="D167" s="19"/>
      <c r="E167" s="21"/>
      <c r="F167" s="45"/>
      <c r="G167" s="24"/>
      <c r="H167" s="21"/>
      <c r="I167" s="22"/>
      <c r="J167" s="38"/>
    </row>
    <row r="168" spans="1:10" ht="18">
      <c r="A168" s="17">
        <v>39</v>
      </c>
      <c r="B168" s="18" t="s">
        <v>189</v>
      </c>
      <c r="C168" s="21">
        <v>0</v>
      </c>
      <c r="D168" s="19">
        <v>5600</v>
      </c>
      <c r="E168" s="21">
        <f>D168-C168</f>
        <v>5600</v>
      </c>
      <c r="F168" s="45" t="s">
        <v>191</v>
      </c>
      <c r="G168" s="20" t="s">
        <v>105</v>
      </c>
      <c r="H168" s="21">
        <f>E168*3/30</f>
        <v>560</v>
      </c>
      <c r="I168" s="22"/>
      <c r="J168" s="38"/>
    </row>
    <row r="169" spans="1:10" ht="18">
      <c r="A169" s="17"/>
      <c r="B169" s="18" t="s">
        <v>190</v>
      </c>
      <c r="C169" s="21"/>
      <c r="D169" s="19"/>
      <c r="E169" s="21">
        <f>E168</f>
        <v>5600</v>
      </c>
      <c r="F169" s="45" t="s">
        <v>126</v>
      </c>
      <c r="G169" s="20" t="s">
        <v>12</v>
      </c>
      <c r="H169" s="21">
        <f>E169*3</f>
        <v>16800</v>
      </c>
      <c r="I169" s="22"/>
      <c r="J169" s="38"/>
    </row>
    <row r="170" spans="1:10" ht="18">
      <c r="A170" s="17"/>
      <c r="B170" s="18"/>
      <c r="C170" s="21"/>
      <c r="D170" s="19"/>
      <c r="E170" s="21">
        <f>E168</f>
        <v>5600</v>
      </c>
      <c r="F170" s="45" t="s">
        <v>47</v>
      </c>
      <c r="G170" s="20" t="s">
        <v>16</v>
      </c>
      <c r="H170" s="21">
        <f>E170*4</f>
        <v>22400</v>
      </c>
      <c r="I170" s="22">
        <f>SUM(H168:H170)</f>
        <v>39760</v>
      </c>
      <c r="J170" s="38"/>
    </row>
    <row r="171" spans="1:10" ht="18">
      <c r="A171" s="17"/>
      <c r="B171" s="18"/>
      <c r="C171" s="21"/>
      <c r="D171" s="19"/>
      <c r="E171" s="21"/>
      <c r="F171" s="45"/>
      <c r="G171" s="24"/>
      <c r="H171" s="21"/>
      <c r="I171" s="22"/>
      <c r="J171" s="38"/>
    </row>
    <row r="172" spans="1:10" ht="18">
      <c r="A172" s="17">
        <v>40</v>
      </c>
      <c r="B172" s="18" t="s">
        <v>192</v>
      </c>
      <c r="C172" s="21">
        <v>0</v>
      </c>
      <c r="D172" s="19">
        <v>5600</v>
      </c>
      <c r="E172" s="21">
        <f>D172-C172</f>
        <v>5600</v>
      </c>
      <c r="F172" s="45" t="s">
        <v>133</v>
      </c>
      <c r="G172" s="20" t="s">
        <v>134</v>
      </c>
      <c r="H172" s="21">
        <f>E172*20/30</f>
        <v>3733.3333333333335</v>
      </c>
      <c r="I172" s="22"/>
      <c r="J172" s="38"/>
    </row>
    <row r="173" spans="1:10" ht="18">
      <c r="A173" s="17"/>
      <c r="B173" s="18" t="s">
        <v>193</v>
      </c>
      <c r="C173" s="21"/>
      <c r="D173" s="19"/>
      <c r="E173" s="21">
        <f>E172</f>
        <v>5600</v>
      </c>
      <c r="F173" s="45" t="s">
        <v>126</v>
      </c>
      <c r="G173" s="20" t="s">
        <v>12</v>
      </c>
      <c r="H173" s="21">
        <f>E173*3</f>
        <v>16800</v>
      </c>
      <c r="I173" s="22"/>
      <c r="J173" s="38"/>
    </row>
    <row r="174" spans="1:10" ht="18">
      <c r="A174" s="17"/>
      <c r="B174" s="18"/>
      <c r="C174" s="21"/>
      <c r="D174" s="19"/>
      <c r="E174" s="21">
        <f>E172</f>
        <v>5600</v>
      </c>
      <c r="F174" s="45" t="s">
        <v>47</v>
      </c>
      <c r="G174" s="20" t="s">
        <v>16</v>
      </c>
      <c r="H174" s="21">
        <f>E174*4</f>
        <v>22400</v>
      </c>
      <c r="I174" s="22">
        <f>SUM(H172:H174)</f>
        <v>42933.33333333333</v>
      </c>
      <c r="J174" s="38"/>
    </row>
    <row r="175" spans="1:10" ht="18">
      <c r="A175" s="17"/>
      <c r="B175" s="18"/>
      <c r="C175" s="21"/>
      <c r="D175" s="19"/>
      <c r="E175" s="21"/>
      <c r="F175" s="45"/>
      <c r="G175" s="24"/>
      <c r="H175" s="21"/>
      <c r="I175" s="22"/>
      <c r="J175" s="38"/>
    </row>
    <row r="176" spans="1:10" ht="18">
      <c r="A176" s="17">
        <v>41</v>
      </c>
      <c r="B176" s="18" t="s">
        <v>194</v>
      </c>
      <c r="C176" s="21">
        <v>0</v>
      </c>
      <c r="D176" s="19">
        <v>5600</v>
      </c>
      <c r="E176" s="21">
        <f>D176-C176</f>
        <v>5600</v>
      </c>
      <c r="F176" s="45" t="s">
        <v>196</v>
      </c>
      <c r="G176" s="20" t="s">
        <v>57</v>
      </c>
      <c r="H176" s="21">
        <f>E176*28/31</f>
        <v>5058.064516129032</v>
      </c>
      <c r="I176" s="22"/>
      <c r="J176" s="38"/>
    </row>
    <row r="177" spans="1:10" ht="18">
      <c r="A177" s="17"/>
      <c r="B177" s="18" t="s">
        <v>195</v>
      </c>
      <c r="C177" s="21"/>
      <c r="D177" s="19"/>
      <c r="E177" s="21">
        <f>E176</f>
        <v>5600</v>
      </c>
      <c r="F177" s="45" t="s">
        <v>52</v>
      </c>
      <c r="G177" s="20" t="s">
        <v>53</v>
      </c>
      <c r="H177" s="21">
        <f>E177*2</f>
        <v>11200</v>
      </c>
      <c r="I177" s="22"/>
      <c r="J177" s="38"/>
    </row>
    <row r="178" spans="1:10" ht="18">
      <c r="A178" s="17"/>
      <c r="B178" s="18"/>
      <c r="C178" s="21"/>
      <c r="D178" s="19"/>
      <c r="E178" s="21">
        <f>E176</f>
        <v>5600</v>
      </c>
      <c r="F178" s="45" t="s">
        <v>47</v>
      </c>
      <c r="G178" s="20" t="s">
        <v>16</v>
      </c>
      <c r="H178" s="21">
        <f>E178*4</f>
        <v>22400</v>
      </c>
      <c r="I178" s="22">
        <f>SUM(H176:H178)</f>
        <v>38658.06451612903</v>
      </c>
      <c r="J178" s="38"/>
    </row>
    <row r="179" spans="1:10" ht="18">
      <c r="A179" s="17"/>
      <c r="B179" s="18"/>
      <c r="C179" s="21"/>
      <c r="D179" s="19"/>
      <c r="E179" s="21"/>
      <c r="F179" s="45"/>
      <c r="G179" s="24"/>
      <c r="H179" s="21"/>
      <c r="I179" s="22"/>
      <c r="J179" s="38"/>
    </row>
    <row r="180" spans="1:10" ht="18">
      <c r="A180" s="17">
        <v>42</v>
      </c>
      <c r="B180" s="18" t="s">
        <v>197</v>
      </c>
      <c r="C180" s="21">
        <v>0</v>
      </c>
      <c r="D180" s="19">
        <v>5600</v>
      </c>
      <c r="E180" s="21">
        <f>D180-C180</f>
        <v>5600</v>
      </c>
      <c r="F180" s="45" t="s">
        <v>199</v>
      </c>
      <c r="G180" s="20" t="s">
        <v>22</v>
      </c>
      <c r="H180" s="21">
        <f>E180*16/31</f>
        <v>2890.3225806451615</v>
      </c>
      <c r="I180" s="22"/>
      <c r="J180" s="38"/>
    </row>
    <row r="181" spans="1:10" ht="18">
      <c r="A181" s="17"/>
      <c r="B181" s="18" t="s">
        <v>198</v>
      </c>
      <c r="C181" s="21"/>
      <c r="D181" s="19"/>
      <c r="E181" s="21">
        <f>E180</f>
        <v>5600</v>
      </c>
      <c r="F181" s="45" t="s">
        <v>52</v>
      </c>
      <c r="G181" s="20" t="s">
        <v>53</v>
      </c>
      <c r="H181" s="21">
        <f>E181*2</f>
        <v>11200</v>
      </c>
      <c r="I181" s="22"/>
      <c r="J181" s="38"/>
    </row>
    <row r="182" spans="1:10" ht="18">
      <c r="A182" s="17"/>
      <c r="B182" s="18"/>
      <c r="C182" s="21"/>
      <c r="D182" s="19"/>
      <c r="E182" s="21">
        <f>E180</f>
        <v>5600</v>
      </c>
      <c r="F182" s="45" t="s">
        <v>47</v>
      </c>
      <c r="G182" s="20" t="s">
        <v>16</v>
      </c>
      <c r="H182" s="21">
        <f>E182*4</f>
        <v>22400</v>
      </c>
      <c r="I182" s="22">
        <f>SUM(H180:H182)</f>
        <v>36490.32258064516</v>
      </c>
      <c r="J182" s="38"/>
    </row>
    <row r="183" spans="1:10" ht="18">
      <c r="A183" s="17"/>
      <c r="B183" s="18"/>
      <c r="C183" s="21"/>
      <c r="D183" s="19"/>
      <c r="E183" s="21"/>
      <c r="F183" s="45"/>
      <c r="G183" s="24"/>
      <c r="H183" s="21"/>
      <c r="I183" s="22"/>
      <c r="J183" s="38"/>
    </row>
    <row r="184" spans="1:10" ht="18">
      <c r="A184" s="17">
        <v>43</v>
      </c>
      <c r="B184" s="18" t="s">
        <v>200</v>
      </c>
      <c r="C184" s="21">
        <v>0</v>
      </c>
      <c r="D184" s="19">
        <v>5600</v>
      </c>
      <c r="E184" s="21">
        <f>D184-C184</f>
        <v>5600</v>
      </c>
      <c r="F184" s="45" t="s">
        <v>136</v>
      </c>
      <c r="G184" s="20" t="s">
        <v>105</v>
      </c>
      <c r="H184" s="21">
        <f>E184*3/31</f>
        <v>541.9354838709677</v>
      </c>
      <c r="I184" s="22"/>
      <c r="J184" s="38"/>
    </row>
    <row r="185" spans="1:10" ht="18">
      <c r="A185" s="17"/>
      <c r="B185" s="18" t="s">
        <v>201</v>
      </c>
      <c r="C185" s="21"/>
      <c r="D185" s="19"/>
      <c r="E185" s="21">
        <f>E184</f>
        <v>5600</v>
      </c>
      <c r="F185" s="45" t="s">
        <v>202</v>
      </c>
      <c r="G185" s="20" t="s">
        <v>12</v>
      </c>
      <c r="H185" s="21">
        <f>E185*3</f>
        <v>16800</v>
      </c>
      <c r="I185" s="22"/>
      <c r="J185" s="38"/>
    </row>
    <row r="186" spans="1:10" ht="18">
      <c r="A186" s="17"/>
      <c r="B186" s="18"/>
      <c r="C186" s="21"/>
      <c r="D186" s="19"/>
      <c r="E186" s="21">
        <f>E184</f>
        <v>5600</v>
      </c>
      <c r="F186" s="45" t="s">
        <v>25</v>
      </c>
      <c r="G186" s="20" t="s">
        <v>13</v>
      </c>
      <c r="H186" s="21">
        <f>E186*6</f>
        <v>33600</v>
      </c>
      <c r="I186" s="22"/>
      <c r="J186" s="38"/>
    </row>
    <row r="187" spans="1:10" ht="18">
      <c r="A187" s="17"/>
      <c r="B187" s="18"/>
      <c r="C187" s="21"/>
      <c r="D187" s="19"/>
      <c r="E187" s="21">
        <f>E184</f>
        <v>5600</v>
      </c>
      <c r="F187" s="45" t="s">
        <v>47</v>
      </c>
      <c r="G187" s="20" t="s">
        <v>16</v>
      </c>
      <c r="H187" s="21">
        <f>E187*4</f>
        <v>22400</v>
      </c>
      <c r="I187" s="22">
        <f>SUM(H184:H187)</f>
        <v>73341.93548387097</v>
      </c>
      <c r="J187" s="38"/>
    </row>
    <row r="188" spans="1:10" ht="18">
      <c r="A188" s="17"/>
      <c r="B188" s="18"/>
      <c r="C188" s="21"/>
      <c r="D188" s="19"/>
      <c r="E188" s="21"/>
      <c r="F188" s="45"/>
      <c r="G188" s="24"/>
      <c r="H188" s="21"/>
      <c r="I188" s="22"/>
      <c r="J188" s="38"/>
    </row>
    <row r="189" spans="1:10" ht="18">
      <c r="A189" s="17">
        <v>44</v>
      </c>
      <c r="B189" s="18" t="s">
        <v>203</v>
      </c>
      <c r="C189" s="21">
        <v>0</v>
      </c>
      <c r="D189" s="19">
        <v>5600</v>
      </c>
      <c r="E189" s="21">
        <f>D189-C189</f>
        <v>5600</v>
      </c>
      <c r="F189" s="45" t="s">
        <v>204</v>
      </c>
      <c r="G189" s="20" t="s">
        <v>14</v>
      </c>
      <c r="H189" s="21">
        <f>E189*6/31</f>
        <v>1083.8709677419354</v>
      </c>
      <c r="I189" s="22"/>
      <c r="J189" s="38"/>
    </row>
    <row r="190" spans="1:10" ht="18">
      <c r="A190" s="17"/>
      <c r="B190" s="18" t="s">
        <v>24</v>
      </c>
      <c r="C190" s="21"/>
      <c r="D190" s="19"/>
      <c r="E190" s="21">
        <f>E189</f>
        <v>5600</v>
      </c>
      <c r="F190" s="45" t="s">
        <v>25</v>
      </c>
      <c r="G190" s="20" t="s">
        <v>13</v>
      </c>
      <c r="H190" s="21">
        <f>E190*6</f>
        <v>33600</v>
      </c>
      <c r="I190" s="22"/>
      <c r="J190" s="38"/>
    </row>
    <row r="191" spans="1:10" ht="18">
      <c r="A191" s="17"/>
      <c r="B191" s="18"/>
      <c r="C191" s="21"/>
      <c r="D191" s="19"/>
      <c r="E191" s="21">
        <f>E189</f>
        <v>5600</v>
      </c>
      <c r="F191" s="45" t="s">
        <v>47</v>
      </c>
      <c r="G191" s="20" t="s">
        <v>16</v>
      </c>
      <c r="H191" s="21">
        <f>E191*4</f>
        <v>22400</v>
      </c>
      <c r="I191" s="22">
        <f>SUM(H189:H191)</f>
        <v>57083.87096774193</v>
      </c>
      <c r="J191" s="38"/>
    </row>
    <row r="192" spans="1:10" ht="18">
      <c r="A192" s="17"/>
      <c r="B192" s="18"/>
      <c r="C192" s="21"/>
      <c r="D192" s="19"/>
      <c r="E192" s="21"/>
      <c r="F192" s="45"/>
      <c r="G192" s="24"/>
      <c r="H192" s="21"/>
      <c r="I192" s="22"/>
      <c r="J192" s="38"/>
    </row>
    <row r="193" spans="1:10" ht="18">
      <c r="A193" s="17">
        <v>45</v>
      </c>
      <c r="B193" s="18" t="s">
        <v>205</v>
      </c>
      <c r="C193" s="21">
        <v>0</v>
      </c>
      <c r="D193" s="19">
        <v>5600</v>
      </c>
      <c r="E193" s="21">
        <f>D193-C193</f>
        <v>5600</v>
      </c>
      <c r="F193" s="45" t="s">
        <v>27</v>
      </c>
      <c r="G193" s="20" t="s">
        <v>18</v>
      </c>
      <c r="H193" s="21">
        <f>E193*2/31</f>
        <v>361.2903225806452</v>
      </c>
      <c r="I193" s="22"/>
      <c r="J193" s="38"/>
    </row>
    <row r="194" spans="1:10" ht="18">
      <c r="A194" s="17"/>
      <c r="B194" s="18" t="s">
        <v>206</v>
      </c>
      <c r="C194" s="21"/>
      <c r="D194" s="19"/>
      <c r="E194" s="21">
        <f>E193</f>
        <v>5600</v>
      </c>
      <c r="F194" s="45" t="s">
        <v>25</v>
      </c>
      <c r="G194" s="20" t="s">
        <v>13</v>
      </c>
      <c r="H194" s="21">
        <f>E194*6</f>
        <v>33600</v>
      </c>
      <c r="I194" s="22"/>
      <c r="J194" s="38"/>
    </row>
    <row r="195" spans="1:10" ht="18">
      <c r="A195" s="17"/>
      <c r="B195" s="18"/>
      <c r="C195" s="21"/>
      <c r="D195" s="19"/>
      <c r="E195" s="21">
        <f>E193</f>
        <v>5600</v>
      </c>
      <c r="F195" s="45" t="s">
        <v>47</v>
      </c>
      <c r="G195" s="20" t="s">
        <v>16</v>
      </c>
      <c r="H195" s="21">
        <f>E195*4</f>
        <v>22400</v>
      </c>
      <c r="I195" s="22">
        <f>SUM(H193:H195)</f>
        <v>56361.290322580644</v>
      </c>
      <c r="J195" s="38"/>
    </row>
    <row r="196" spans="1:10" ht="18">
      <c r="A196" s="17"/>
      <c r="B196" s="18"/>
      <c r="C196" s="21"/>
      <c r="D196" s="19"/>
      <c r="E196" s="21"/>
      <c r="F196" s="45"/>
      <c r="G196" s="24"/>
      <c r="H196" s="21"/>
      <c r="I196" s="22"/>
      <c r="J196" s="38"/>
    </row>
    <row r="197" spans="1:10" ht="18">
      <c r="A197" s="17">
        <v>46</v>
      </c>
      <c r="B197" s="18" t="s">
        <v>207</v>
      </c>
      <c r="C197" s="21">
        <v>0</v>
      </c>
      <c r="D197" s="19">
        <v>5600</v>
      </c>
      <c r="E197" s="21">
        <f>D197-C197</f>
        <v>5600</v>
      </c>
      <c r="F197" s="45" t="s">
        <v>177</v>
      </c>
      <c r="G197" s="20" t="s">
        <v>32</v>
      </c>
      <c r="H197" s="21">
        <f>E197*4/31</f>
        <v>722.5806451612904</v>
      </c>
      <c r="I197" s="22"/>
      <c r="J197" s="38"/>
    </row>
    <row r="198" spans="1:10" ht="18">
      <c r="A198" s="17"/>
      <c r="B198" s="18" t="s">
        <v>208</v>
      </c>
      <c r="C198" s="21"/>
      <c r="D198" s="19"/>
      <c r="E198" s="21">
        <f>E197</f>
        <v>5600</v>
      </c>
      <c r="F198" s="45" t="s">
        <v>33</v>
      </c>
      <c r="G198" s="20" t="s">
        <v>16</v>
      </c>
      <c r="H198" s="21">
        <f>E198*4</f>
        <v>22400</v>
      </c>
      <c r="I198" s="22"/>
      <c r="J198" s="38"/>
    </row>
    <row r="199" spans="1:10" ht="18">
      <c r="A199" s="17"/>
      <c r="B199" s="18"/>
      <c r="C199" s="21"/>
      <c r="D199" s="19"/>
      <c r="E199" s="21">
        <f>E197</f>
        <v>5600</v>
      </c>
      <c r="F199" s="45" t="s">
        <v>47</v>
      </c>
      <c r="G199" s="20" t="s">
        <v>16</v>
      </c>
      <c r="H199" s="21">
        <f>E199*4</f>
        <v>22400</v>
      </c>
      <c r="I199" s="22">
        <f>SUM(H197:H199)</f>
        <v>45522.58064516129</v>
      </c>
      <c r="J199" s="38"/>
    </row>
    <row r="200" spans="1:10" ht="18">
      <c r="A200" s="17"/>
      <c r="B200" s="18"/>
      <c r="C200" s="21"/>
      <c r="D200" s="19"/>
      <c r="E200" s="21"/>
      <c r="F200" s="45"/>
      <c r="G200" s="24"/>
      <c r="H200" s="21"/>
      <c r="I200" s="22"/>
      <c r="J200" s="38"/>
    </row>
    <row r="201" spans="1:10" ht="18">
      <c r="A201" s="17">
        <v>47</v>
      </c>
      <c r="B201" s="18" t="s">
        <v>209</v>
      </c>
      <c r="C201" s="21">
        <v>0</v>
      </c>
      <c r="D201" s="19">
        <v>5600</v>
      </c>
      <c r="E201" s="21">
        <f>D201-C201</f>
        <v>5600</v>
      </c>
      <c r="F201" s="45" t="s">
        <v>211</v>
      </c>
      <c r="G201" s="20" t="s">
        <v>212</v>
      </c>
      <c r="H201" s="21">
        <f>E201*18/30</f>
        <v>3360</v>
      </c>
      <c r="I201" s="22"/>
      <c r="J201" s="38"/>
    </row>
    <row r="202" spans="1:10" ht="18">
      <c r="A202" s="17"/>
      <c r="B202" s="18" t="s">
        <v>210</v>
      </c>
      <c r="C202" s="21"/>
      <c r="D202" s="19"/>
      <c r="E202" s="21">
        <f>E201</f>
        <v>5600</v>
      </c>
      <c r="F202" s="45" t="s">
        <v>126</v>
      </c>
      <c r="G202" s="20" t="s">
        <v>12</v>
      </c>
      <c r="H202" s="21">
        <f>E202*3</f>
        <v>16800</v>
      </c>
      <c r="I202" s="22"/>
      <c r="J202" s="38"/>
    </row>
    <row r="203" spans="1:10" ht="18">
      <c r="A203" s="17"/>
      <c r="B203" s="18"/>
      <c r="C203" s="21"/>
      <c r="D203" s="19"/>
      <c r="E203" s="21">
        <f>E201</f>
        <v>5600</v>
      </c>
      <c r="F203" s="45" t="s">
        <v>47</v>
      </c>
      <c r="G203" s="20" t="s">
        <v>16</v>
      </c>
      <c r="H203" s="21">
        <f>E203*4</f>
        <v>22400</v>
      </c>
      <c r="I203" s="22">
        <f>SUM(H201:H203)</f>
        <v>42560</v>
      </c>
      <c r="J203" s="38"/>
    </row>
    <row r="204" spans="1:10" ht="18">
      <c r="A204" s="17"/>
      <c r="B204" s="18"/>
      <c r="C204" s="21"/>
      <c r="D204" s="19"/>
      <c r="E204" s="21"/>
      <c r="F204" s="45"/>
      <c r="G204" s="24"/>
      <c r="H204" s="21"/>
      <c r="I204" s="22"/>
      <c r="J204" s="38"/>
    </row>
    <row r="205" spans="1:10" ht="18">
      <c r="A205" s="17">
        <v>48</v>
      </c>
      <c r="B205" s="18" t="s">
        <v>214</v>
      </c>
      <c r="C205" s="21">
        <v>0</v>
      </c>
      <c r="D205" s="19">
        <v>5600</v>
      </c>
      <c r="E205" s="21">
        <f>D205-C205</f>
        <v>5600</v>
      </c>
      <c r="F205" s="45" t="s">
        <v>166</v>
      </c>
      <c r="G205" s="20" t="s">
        <v>14</v>
      </c>
      <c r="H205" s="21">
        <f>E205*6/30</f>
        <v>1120</v>
      </c>
      <c r="I205" s="22"/>
      <c r="J205" s="38"/>
    </row>
    <row r="206" spans="1:10" ht="18">
      <c r="A206" s="17"/>
      <c r="B206" s="18" t="s">
        <v>159</v>
      </c>
      <c r="C206" s="21"/>
      <c r="D206" s="19"/>
      <c r="E206" s="21">
        <f>E205</f>
        <v>5600</v>
      </c>
      <c r="F206" s="45" t="s">
        <v>126</v>
      </c>
      <c r="G206" s="20" t="s">
        <v>12</v>
      </c>
      <c r="H206" s="21">
        <f>E206*3</f>
        <v>16800</v>
      </c>
      <c r="I206" s="22"/>
      <c r="J206" s="38"/>
    </row>
    <row r="207" spans="1:10" ht="18">
      <c r="A207" s="17"/>
      <c r="B207" s="18"/>
      <c r="C207" s="21"/>
      <c r="D207" s="19"/>
      <c r="E207" s="21">
        <f>E205</f>
        <v>5600</v>
      </c>
      <c r="F207" s="45" t="s">
        <v>47</v>
      </c>
      <c r="G207" s="20" t="s">
        <v>16</v>
      </c>
      <c r="H207" s="21">
        <f>E207*4</f>
        <v>22400</v>
      </c>
      <c r="I207" s="22">
        <f>SUM(H205:H207)</f>
        <v>40320</v>
      </c>
      <c r="J207" s="38"/>
    </row>
    <row r="208" spans="1:10" ht="18">
      <c r="A208" s="17"/>
      <c r="B208" s="18"/>
      <c r="C208" s="21"/>
      <c r="D208" s="19"/>
      <c r="E208" s="21"/>
      <c r="F208" s="45"/>
      <c r="G208" s="24"/>
      <c r="H208" s="21"/>
      <c r="I208" s="22"/>
      <c r="J208" s="38"/>
    </row>
    <row r="209" spans="1:10" ht="18">
      <c r="A209" s="17">
        <v>49</v>
      </c>
      <c r="B209" s="18" t="s">
        <v>213</v>
      </c>
      <c r="C209" s="21">
        <v>0</v>
      </c>
      <c r="D209" s="19">
        <v>5600</v>
      </c>
      <c r="E209" s="21">
        <f>D209-C209</f>
        <v>5600</v>
      </c>
      <c r="F209" s="45" t="s">
        <v>56</v>
      </c>
      <c r="G209" s="20" t="s">
        <v>57</v>
      </c>
      <c r="H209" s="21">
        <f>E209*28/31</f>
        <v>5058.064516129032</v>
      </c>
      <c r="I209" s="22"/>
      <c r="J209" s="38"/>
    </row>
    <row r="210" spans="1:10" ht="18">
      <c r="A210" s="17"/>
      <c r="B210" s="18" t="s">
        <v>187</v>
      </c>
      <c r="C210" s="21"/>
      <c r="D210" s="19"/>
      <c r="E210" s="21">
        <f>E209</f>
        <v>5600</v>
      </c>
      <c r="F210" s="45" t="s">
        <v>52</v>
      </c>
      <c r="G210" s="20" t="s">
        <v>53</v>
      </c>
      <c r="H210" s="21">
        <f>E210*2</f>
        <v>11200</v>
      </c>
      <c r="I210" s="22"/>
      <c r="J210" s="38"/>
    </row>
    <row r="211" spans="1:10" ht="18">
      <c r="A211" s="17"/>
      <c r="B211" s="18"/>
      <c r="C211" s="21"/>
      <c r="D211" s="19"/>
      <c r="E211" s="21">
        <f>E209</f>
        <v>5600</v>
      </c>
      <c r="F211" s="45" t="s">
        <v>47</v>
      </c>
      <c r="G211" s="20" t="s">
        <v>16</v>
      </c>
      <c r="H211" s="21">
        <f>E211*4</f>
        <v>22400</v>
      </c>
      <c r="I211" s="22">
        <f>SUM(H209:H211)</f>
        <v>38658.06451612903</v>
      </c>
      <c r="J211" s="38"/>
    </row>
    <row r="212" spans="1:10" ht="18">
      <c r="A212" s="17"/>
      <c r="B212" s="18"/>
      <c r="C212" s="21"/>
      <c r="D212" s="19"/>
      <c r="E212" s="21"/>
      <c r="F212" s="45"/>
      <c r="G212" s="24"/>
      <c r="H212" s="21"/>
      <c r="I212" s="22"/>
      <c r="J212" s="38"/>
    </row>
    <row r="213" spans="1:10" ht="18">
      <c r="A213" s="17">
        <v>50</v>
      </c>
      <c r="B213" s="18" t="s">
        <v>215</v>
      </c>
      <c r="C213" s="21">
        <v>0</v>
      </c>
      <c r="D213" s="19">
        <v>5600</v>
      </c>
      <c r="E213" s="21">
        <f>D213-C213</f>
        <v>5600</v>
      </c>
      <c r="F213" s="45" t="s">
        <v>56</v>
      </c>
      <c r="G213" s="20" t="s">
        <v>57</v>
      </c>
      <c r="H213" s="21">
        <f>E213*28/31</f>
        <v>5058.064516129032</v>
      </c>
      <c r="I213" s="22"/>
      <c r="J213" s="38"/>
    </row>
    <row r="214" spans="1:10" ht="18">
      <c r="A214" s="17"/>
      <c r="B214" s="18" t="s">
        <v>30</v>
      </c>
      <c r="C214" s="21"/>
      <c r="D214" s="19"/>
      <c r="E214" s="21">
        <f>E213</f>
        <v>5600</v>
      </c>
      <c r="F214" s="45" t="s">
        <v>52</v>
      </c>
      <c r="G214" s="20" t="s">
        <v>53</v>
      </c>
      <c r="H214" s="21">
        <f>E214*2</f>
        <v>11200</v>
      </c>
      <c r="I214" s="22"/>
      <c r="J214" s="38"/>
    </row>
    <row r="215" spans="1:10" ht="18">
      <c r="A215" s="17"/>
      <c r="B215" s="18"/>
      <c r="C215" s="21"/>
      <c r="D215" s="19"/>
      <c r="E215" s="21">
        <f>E213</f>
        <v>5600</v>
      </c>
      <c r="F215" s="45" t="s">
        <v>47</v>
      </c>
      <c r="G215" s="20" t="s">
        <v>16</v>
      </c>
      <c r="H215" s="21">
        <f>E215*4</f>
        <v>22400</v>
      </c>
      <c r="I215" s="22">
        <f>SUM(H213:H215)</f>
        <v>38658.06451612903</v>
      </c>
      <c r="J215" s="38"/>
    </row>
    <row r="216" spans="1:10" ht="18">
      <c r="A216" s="17"/>
      <c r="B216" s="18"/>
      <c r="C216" s="21"/>
      <c r="D216" s="19"/>
      <c r="E216" s="21"/>
      <c r="F216" s="45"/>
      <c r="G216" s="24"/>
      <c r="H216" s="21"/>
      <c r="I216" s="22"/>
      <c r="J216" s="38"/>
    </row>
    <row r="217" spans="1:10" ht="18">
      <c r="A217" s="17">
        <v>51</v>
      </c>
      <c r="B217" s="18" t="s">
        <v>216</v>
      </c>
      <c r="C217" s="21">
        <v>0</v>
      </c>
      <c r="D217" s="19">
        <v>5600</v>
      </c>
      <c r="E217" s="21">
        <f>D217-C217</f>
        <v>5600</v>
      </c>
      <c r="F217" s="45" t="s">
        <v>218</v>
      </c>
      <c r="G217" s="20" t="s">
        <v>57</v>
      </c>
      <c r="H217" s="21">
        <f>E217*28/30</f>
        <v>5226.666666666667</v>
      </c>
      <c r="I217" s="22"/>
      <c r="J217" s="38"/>
    </row>
    <row r="218" spans="1:10" ht="18">
      <c r="A218" s="17"/>
      <c r="B218" s="18" t="s">
        <v>217</v>
      </c>
      <c r="C218" s="21"/>
      <c r="D218" s="19"/>
      <c r="E218" s="21">
        <f>E217</f>
        <v>5600</v>
      </c>
      <c r="F218" s="45" t="s">
        <v>29</v>
      </c>
      <c r="G218" s="20" t="s">
        <v>15</v>
      </c>
      <c r="H218" s="21">
        <f>E218*5</f>
        <v>28000</v>
      </c>
      <c r="I218" s="22"/>
      <c r="J218" s="38"/>
    </row>
    <row r="219" spans="1:10" ht="18">
      <c r="A219" s="17"/>
      <c r="B219" s="18"/>
      <c r="C219" s="21"/>
      <c r="D219" s="19"/>
      <c r="E219" s="21">
        <f>E217</f>
        <v>5600</v>
      </c>
      <c r="F219" s="45" t="s">
        <v>47</v>
      </c>
      <c r="G219" s="20" t="s">
        <v>16</v>
      </c>
      <c r="H219" s="21">
        <f>E219*4</f>
        <v>22400</v>
      </c>
      <c r="I219" s="22">
        <f>SUM(H217:H219)</f>
        <v>55626.666666666664</v>
      </c>
      <c r="J219" s="38"/>
    </row>
    <row r="220" spans="1:10" ht="18">
      <c r="A220" s="17"/>
      <c r="B220" s="18"/>
      <c r="C220" s="21"/>
      <c r="D220" s="19"/>
      <c r="E220" s="21"/>
      <c r="F220" s="45"/>
      <c r="G220" s="24"/>
      <c r="H220" s="21"/>
      <c r="I220" s="22"/>
      <c r="J220" s="38"/>
    </row>
    <row r="221" spans="1:10" ht="18">
      <c r="A221" s="17">
        <v>52</v>
      </c>
      <c r="B221" s="18" t="s">
        <v>219</v>
      </c>
      <c r="C221" s="21">
        <v>0</v>
      </c>
      <c r="D221" s="19">
        <v>5600</v>
      </c>
      <c r="E221" s="21">
        <f>D221-C221</f>
        <v>5600</v>
      </c>
      <c r="F221" s="45" t="s">
        <v>218</v>
      </c>
      <c r="G221" s="20" t="s">
        <v>57</v>
      </c>
      <c r="H221" s="21">
        <f>E221*28/30</f>
        <v>5226.666666666667</v>
      </c>
      <c r="I221" s="22"/>
      <c r="J221" s="38"/>
    </row>
    <row r="222" spans="1:10" ht="18">
      <c r="A222" s="17"/>
      <c r="B222" s="18" t="s">
        <v>217</v>
      </c>
      <c r="C222" s="21"/>
      <c r="D222" s="19"/>
      <c r="E222" s="21">
        <f>E221</f>
        <v>5600</v>
      </c>
      <c r="F222" s="45" t="s">
        <v>29</v>
      </c>
      <c r="G222" s="20" t="s">
        <v>15</v>
      </c>
      <c r="H222" s="21">
        <f>E222*5</f>
        <v>28000</v>
      </c>
      <c r="I222" s="22"/>
      <c r="J222" s="38"/>
    </row>
    <row r="223" spans="1:10" ht="18">
      <c r="A223" s="17"/>
      <c r="B223" s="18"/>
      <c r="C223" s="21"/>
      <c r="D223" s="19"/>
      <c r="E223" s="21">
        <f>E221</f>
        <v>5600</v>
      </c>
      <c r="F223" s="45" t="s">
        <v>47</v>
      </c>
      <c r="G223" s="20" t="s">
        <v>16</v>
      </c>
      <c r="H223" s="21">
        <f>E223*4</f>
        <v>22400</v>
      </c>
      <c r="I223" s="22">
        <f>SUM(H221:H223)</f>
        <v>55626.666666666664</v>
      </c>
      <c r="J223" s="38"/>
    </row>
    <row r="224" spans="1:10" ht="18">
      <c r="A224" s="39"/>
      <c r="B224" s="28"/>
      <c r="C224" s="29"/>
      <c r="D224" s="40"/>
      <c r="E224" s="29"/>
      <c r="F224" s="46"/>
      <c r="G224" s="41"/>
      <c r="H224" s="29"/>
      <c r="I224" s="42"/>
      <c r="J224" s="38"/>
    </row>
    <row r="225" spans="2:10" ht="18" thickBot="1">
      <c r="B225" s="1" t="s">
        <v>3</v>
      </c>
      <c r="H225" s="43">
        <v>2671616.32</v>
      </c>
      <c r="I225" s="43">
        <v>2671616.32</v>
      </c>
      <c r="J225" s="30"/>
    </row>
    <row r="226" ht="18" thickTop="1">
      <c r="I226" s="47"/>
    </row>
    <row r="273" spans="11:13" ht="18">
      <c r="K273" s="16"/>
      <c r="L273" s="16"/>
      <c r="M273" s="56"/>
    </row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25" right="0.25" top="0.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4"/>
  <sheetViews>
    <sheetView zoomScalePageLayoutView="0" workbookViewId="0" topLeftCell="A250">
      <selection activeCell="E273" sqref="E273"/>
    </sheetView>
  </sheetViews>
  <sheetFormatPr defaultColWidth="9.00390625" defaultRowHeight="15"/>
  <cols>
    <col min="1" max="1" width="4.57421875" style="14" customWidth="1"/>
    <col min="2" max="2" width="17.7109375" style="1" customWidth="1"/>
    <col min="3" max="4" width="8.8515625" style="1" bestFit="1" customWidth="1"/>
    <col min="5" max="5" width="8.57421875" style="16" bestFit="1" customWidth="1"/>
    <col min="6" max="6" width="11.57421875" style="14" bestFit="1" customWidth="1"/>
    <col min="7" max="7" width="6.00390625" style="1" customWidth="1"/>
    <col min="8" max="8" width="9.8515625" style="1" bestFit="1" customWidth="1"/>
    <col min="9" max="9" width="8.8515625" style="1" customWidth="1"/>
    <col min="10" max="10" width="16.57421875" style="1" bestFit="1" customWidth="1"/>
    <col min="11" max="11" width="9.8515625" style="1" bestFit="1" customWidth="1"/>
    <col min="12" max="12" width="12.140625" style="1" customWidth="1"/>
    <col min="13" max="13" width="13.7109375" style="1" customWidth="1"/>
    <col min="14" max="16384" width="9.00390625" style="1" customWidth="1"/>
  </cols>
  <sheetData>
    <row r="1" spans="1:10" s="3" customFormat="1" ht="18">
      <c r="A1" s="49"/>
      <c r="B1" s="57" t="s">
        <v>38</v>
      </c>
      <c r="C1" s="57"/>
      <c r="D1" s="57"/>
      <c r="E1" s="57"/>
      <c r="F1" s="57"/>
      <c r="G1" s="57"/>
      <c r="H1" s="57"/>
      <c r="I1" s="57"/>
      <c r="J1" s="57"/>
    </row>
    <row r="2" spans="1:10" s="3" customFormat="1" ht="18">
      <c r="A2" s="49"/>
      <c r="B2" s="57" t="s">
        <v>4</v>
      </c>
      <c r="C2" s="57"/>
      <c r="D2" s="57"/>
      <c r="E2" s="57"/>
      <c r="F2" s="57"/>
      <c r="G2" s="57"/>
      <c r="H2" s="57"/>
      <c r="I2" s="57"/>
      <c r="J2" s="57"/>
    </row>
    <row r="3" spans="1:10" s="49" customFormat="1" ht="18">
      <c r="A3" s="58" t="s">
        <v>0</v>
      </c>
      <c r="B3" s="60" t="s">
        <v>1</v>
      </c>
      <c r="C3" s="4" t="s">
        <v>5</v>
      </c>
      <c r="D3" s="5" t="s">
        <v>6</v>
      </c>
      <c r="E3" s="54" t="s">
        <v>7</v>
      </c>
      <c r="F3" s="6" t="s">
        <v>8</v>
      </c>
      <c r="G3" s="7" t="s">
        <v>9</v>
      </c>
      <c r="H3" s="58" t="s">
        <v>11</v>
      </c>
      <c r="I3" s="52" t="s">
        <v>3</v>
      </c>
      <c r="J3" s="62" t="s">
        <v>2</v>
      </c>
    </row>
    <row r="4" spans="1:10" s="49" customFormat="1" ht="18">
      <c r="A4" s="59"/>
      <c r="B4" s="61"/>
      <c r="C4" s="50"/>
      <c r="D4" s="51"/>
      <c r="E4" s="55"/>
      <c r="F4" s="11"/>
      <c r="G4" s="12"/>
      <c r="H4" s="59"/>
      <c r="I4" s="53"/>
      <c r="J4" s="63"/>
    </row>
    <row r="5" spans="1:10" ht="18">
      <c r="A5" s="31">
        <v>1</v>
      </c>
      <c r="B5" s="32" t="s">
        <v>39</v>
      </c>
      <c r="C5" s="35">
        <v>23810</v>
      </c>
      <c r="D5" s="33">
        <v>23940</v>
      </c>
      <c r="E5" s="35">
        <f>D5-C5</f>
        <v>130</v>
      </c>
      <c r="F5" s="44" t="s">
        <v>41</v>
      </c>
      <c r="G5" s="34" t="s">
        <v>42</v>
      </c>
      <c r="H5" s="35">
        <f>E5*10/30</f>
        <v>43.333333333333336</v>
      </c>
      <c r="I5" s="36"/>
      <c r="J5" s="37" t="s">
        <v>43</v>
      </c>
    </row>
    <row r="6" spans="1:10" ht="18">
      <c r="A6" s="17"/>
      <c r="B6" s="18" t="s">
        <v>40</v>
      </c>
      <c r="C6" s="21"/>
      <c r="D6" s="19"/>
      <c r="E6" s="21">
        <f>+E5</f>
        <v>130</v>
      </c>
      <c r="F6" s="45" t="s">
        <v>33</v>
      </c>
      <c r="G6" s="20" t="s">
        <v>16</v>
      </c>
      <c r="H6" s="21">
        <f>E6*4</f>
        <v>520</v>
      </c>
      <c r="I6" s="22"/>
      <c r="J6" s="38" t="s">
        <v>44</v>
      </c>
    </row>
    <row r="7" spans="1:10" ht="18">
      <c r="A7" s="17"/>
      <c r="B7" s="18"/>
      <c r="C7" s="21">
        <v>24750</v>
      </c>
      <c r="D7" s="19">
        <v>24930</v>
      </c>
      <c r="E7" s="21">
        <f>D7-C7</f>
        <v>180</v>
      </c>
      <c r="F7" s="45" t="s">
        <v>47</v>
      </c>
      <c r="G7" s="20" t="s">
        <v>16</v>
      </c>
      <c r="H7" s="21">
        <f>E7*4</f>
        <v>720</v>
      </c>
      <c r="I7" s="22">
        <f>SUM(H5:H7)</f>
        <v>1283.3333333333335</v>
      </c>
      <c r="J7" s="38" t="s">
        <v>20</v>
      </c>
    </row>
    <row r="8" spans="1:10" ht="18">
      <c r="A8" s="17"/>
      <c r="B8" s="18"/>
      <c r="C8" s="21"/>
      <c r="D8" s="19"/>
      <c r="E8" s="21"/>
      <c r="F8" s="45"/>
      <c r="G8" s="20"/>
      <c r="H8" s="21"/>
      <c r="I8" s="22"/>
      <c r="J8" s="38" t="s">
        <v>45</v>
      </c>
    </row>
    <row r="9" spans="1:10" ht="18">
      <c r="A9" s="17">
        <v>2</v>
      </c>
      <c r="B9" s="18" t="s">
        <v>48</v>
      </c>
      <c r="C9" s="21">
        <v>24290</v>
      </c>
      <c r="D9" s="19">
        <v>24440</v>
      </c>
      <c r="E9" s="21">
        <f>D9-C9</f>
        <v>150</v>
      </c>
      <c r="F9" s="45" t="s">
        <v>50</v>
      </c>
      <c r="G9" s="20" t="s">
        <v>51</v>
      </c>
      <c r="H9" s="21">
        <f>E9*30/31</f>
        <v>145.16129032258064</v>
      </c>
      <c r="I9" s="22"/>
      <c r="J9" s="38" t="s">
        <v>46</v>
      </c>
    </row>
    <row r="10" spans="1:10" ht="18">
      <c r="A10" s="17"/>
      <c r="B10" s="18" t="s">
        <v>49</v>
      </c>
      <c r="C10" s="21"/>
      <c r="D10" s="19"/>
      <c r="E10" s="21">
        <f>+E9</f>
        <v>150</v>
      </c>
      <c r="F10" s="45" t="s">
        <v>52</v>
      </c>
      <c r="G10" s="20" t="s">
        <v>53</v>
      </c>
      <c r="H10" s="21">
        <f>E10*2</f>
        <v>300</v>
      </c>
      <c r="I10" s="22"/>
      <c r="J10" s="38" t="s">
        <v>26</v>
      </c>
    </row>
    <row r="11" spans="1:10" ht="18">
      <c r="A11" s="17"/>
      <c r="B11" s="18"/>
      <c r="C11" s="21">
        <v>25240</v>
      </c>
      <c r="D11" s="19">
        <v>25440</v>
      </c>
      <c r="E11" s="21">
        <f>D11-C11</f>
        <v>200</v>
      </c>
      <c r="F11" s="45" t="s">
        <v>47</v>
      </c>
      <c r="G11" s="20" t="s">
        <v>16</v>
      </c>
      <c r="H11" s="21">
        <f>E11*4</f>
        <v>800</v>
      </c>
      <c r="I11" s="22">
        <f>SUM(H9:H11)</f>
        <v>1245.1612903225805</v>
      </c>
      <c r="J11" s="38"/>
    </row>
    <row r="12" spans="1:10" ht="18">
      <c r="A12" s="17"/>
      <c r="B12" s="18"/>
      <c r="C12" s="21"/>
      <c r="D12" s="19"/>
      <c r="E12" s="21"/>
      <c r="F12" s="45"/>
      <c r="G12" s="20"/>
      <c r="H12" s="21"/>
      <c r="I12" s="22"/>
      <c r="J12" s="38"/>
    </row>
    <row r="13" spans="1:10" ht="18">
      <c r="A13" s="17">
        <v>3</v>
      </c>
      <c r="B13" s="18" t="s">
        <v>54</v>
      </c>
      <c r="C13" s="21">
        <v>26210</v>
      </c>
      <c r="D13" s="19">
        <v>26450</v>
      </c>
      <c r="E13" s="21">
        <f>D13-C13</f>
        <v>240</v>
      </c>
      <c r="F13" s="45" t="s">
        <v>56</v>
      </c>
      <c r="G13" s="20" t="s">
        <v>57</v>
      </c>
      <c r="H13" s="21">
        <f>E13*28/31</f>
        <v>216.7741935483871</v>
      </c>
      <c r="I13" s="22"/>
      <c r="J13" s="38"/>
    </row>
    <row r="14" spans="1:10" ht="18">
      <c r="A14" s="17"/>
      <c r="B14" s="18" t="s">
        <v>55</v>
      </c>
      <c r="C14" s="21"/>
      <c r="D14" s="19"/>
      <c r="E14" s="21">
        <f>+E13</f>
        <v>240</v>
      </c>
      <c r="F14" s="45" t="s">
        <v>52</v>
      </c>
      <c r="G14" s="20" t="s">
        <v>53</v>
      </c>
      <c r="H14" s="21">
        <f>E14*2</f>
        <v>480</v>
      </c>
      <c r="I14" s="22"/>
      <c r="J14" s="38"/>
    </row>
    <row r="15" spans="1:10" ht="18">
      <c r="A15" s="17"/>
      <c r="B15" s="18"/>
      <c r="C15" s="21">
        <v>27210</v>
      </c>
      <c r="D15" s="19">
        <v>27500</v>
      </c>
      <c r="E15" s="21">
        <f>D15-C15</f>
        <v>290</v>
      </c>
      <c r="F15" s="45" t="s">
        <v>47</v>
      </c>
      <c r="G15" s="20" t="s">
        <v>16</v>
      </c>
      <c r="H15" s="21">
        <f>E15*4</f>
        <v>1160</v>
      </c>
      <c r="I15" s="22">
        <f>SUM(H13:H15)</f>
        <v>1856.774193548387</v>
      </c>
      <c r="J15" s="38"/>
    </row>
    <row r="16" spans="1:10" ht="18">
      <c r="A16" s="17"/>
      <c r="B16" s="18"/>
      <c r="C16" s="21"/>
      <c r="D16" s="19"/>
      <c r="E16" s="21"/>
      <c r="F16" s="45"/>
      <c r="G16" s="24"/>
      <c r="H16" s="21"/>
      <c r="I16" s="22"/>
      <c r="J16" s="38"/>
    </row>
    <row r="17" spans="1:10" ht="18">
      <c r="A17" s="17">
        <v>4</v>
      </c>
      <c r="B17" s="18" t="s">
        <v>58</v>
      </c>
      <c r="C17" s="21">
        <v>28210</v>
      </c>
      <c r="D17" s="19">
        <v>28590</v>
      </c>
      <c r="E17" s="21">
        <f>D17-C17</f>
        <v>380</v>
      </c>
      <c r="F17" s="45" t="s">
        <v>56</v>
      </c>
      <c r="G17" s="20" t="s">
        <v>57</v>
      </c>
      <c r="H17" s="21">
        <f>E17*28/31</f>
        <v>343.2258064516129</v>
      </c>
      <c r="I17" s="22"/>
      <c r="J17" s="38"/>
    </row>
    <row r="18" spans="1:10" ht="18">
      <c r="A18" s="17"/>
      <c r="B18" s="18" t="s">
        <v>59</v>
      </c>
      <c r="C18" s="21"/>
      <c r="D18" s="19"/>
      <c r="E18" s="21">
        <f>+E17</f>
        <v>380</v>
      </c>
      <c r="F18" s="45" t="s">
        <v>52</v>
      </c>
      <c r="G18" s="20" t="s">
        <v>53</v>
      </c>
      <c r="H18" s="21">
        <f>E18*2</f>
        <v>760</v>
      </c>
      <c r="I18" s="22"/>
      <c r="J18" s="38"/>
    </row>
    <row r="19" spans="1:10" ht="18">
      <c r="A19" s="17"/>
      <c r="B19" s="18"/>
      <c r="C19" s="21">
        <v>29190</v>
      </c>
      <c r="D19" s="19">
        <v>29690</v>
      </c>
      <c r="E19" s="21">
        <f>D19-C19</f>
        <v>500</v>
      </c>
      <c r="F19" s="45" t="s">
        <v>47</v>
      </c>
      <c r="G19" s="20" t="s">
        <v>16</v>
      </c>
      <c r="H19" s="21">
        <f>E19*4</f>
        <v>2000</v>
      </c>
      <c r="I19" s="22">
        <f>SUM(H17:H19)</f>
        <v>3103.2258064516127</v>
      </c>
      <c r="J19" s="38"/>
    </row>
    <row r="20" spans="1:10" ht="18">
      <c r="A20" s="17"/>
      <c r="B20" s="18"/>
      <c r="C20" s="21"/>
      <c r="D20" s="19"/>
      <c r="E20" s="21"/>
      <c r="F20" s="45"/>
      <c r="G20" s="20"/>
      <c r="H20" s="21"/>
      <c r="I20" s="22"/>
      <c r="J20" s="38"/>
    </row>
    <row r="21" spans="1:10" ht="18">
      <c r="A21" s="17">
        <v>5</v>
      </c>
      <c r="B21" s="18" t="s">
        <v>60</v>
      </c>
      <c r="C21" s="21">
        <v>24750</v>
      </c>
      <c r="D21" s="19">
        <v>24930</v>
      </c>
      <c r="E21" s="21">
        <f>D21-C21</f>
        <v>180</v>
      </c>
      <c r="F21" s="45" t="s">
        <v>56</v>
      </c>
      <c r="G21" s="20" t="s">
        <v>57</v>
      </c>
      <c r="H21" s="21">
        <f>E21*28/31</f>
        <v>162.58064516129033</v>
      </c>
      <c r="I21" s="22"/>
      <c r="J21" s="38"/>
    </row>
    <row r="22" spans="1:10" ht="18">
      <c r="A22" s="17"/>
      <c r="B22" s="18" t="s">
        <v>55</v>
      </c>
      <c r="C22" s="21"/>
      <c r="D22" s="19"/>
      <c r="E22" s="21">
        <f>+E21</f>
        <v>180</v>
      </c>
      <c r="F22" s="45" t="s">
        <v>52</v>
      </c>
      <c r="G22" s="20" t="s">
        <v>53</v>
      </c>
      <c r="H22" s="21">
        <f>E22*2</f>
        <v>360</v>
      </c>
      <c r="I22" s="22"/>
      <c r="J22" s="38"/>
    </row>
    <row r="23" spans="1:10" ht="18">
      <c r="A23" s="17"/>
      <c r="B23" s="25"/>
      <c r="C23" s="21">
        <v>25730</v>
      </c>
      <c r="D23" s="19">
        <v>25930</v>
      </c>
      <c r="E23" s="21">
        <f>D23-C23</f>
        <v>200</v>
      </c>
      <c r="F23" s="45" t="s">
        <v>47</v>
      </c>
      <c r="G23" s="20" t="s">
        <v>16</v>
      </c>
      <c r="H23" s="21">
        <f>E23*4</f>
        <v>800</v>
      </c>
      <c r="I23" s="22">
        <f>SUM(H21:H23)</f>
        <v>1322.5806451612902</v>
      </c>
      <c r="J23" s="38"/>
    </row>
    <row r="24" spans="1:10" ht="18">
      <c r="A24" s="17"/>
      <c r="B24" s="18"/>
      <c r="C24" s="21"/>
      <c r="D24" s="19"/>
      <c r="E24" s="21"/>
      <c r="F24" s="45"/>
      <c r="G24" s="20"/>
      <c r="H24" s="21"/>
      <c r="I24" s="22"/>
      <c r="J24" s="38"/>
    </row>
    <row r="25" spans="1:10" ht="18">
      <c r="A25" s="17">
        <v>6</v>
      </c>
      <c r="B25" s="18" t="s">
        <v>61</v>
      </c>
      <c r="C25" s="21">
        <v>24290</v>
      </c>
      <c r="D25" s="19">
        <v>24440</v>
      </c>
      <c r="E25" s="21">
        <f>D25-C25</f>
        <v>150</v>
      </c>
      <c r="F25" s="45" t="s">
        <v>63</v>
      </c>
      <c r="G25" s="20" t="s">
        <v>22</v>
      </c>
      <c r="H25" s="21">
        <f>E25*16/31</f>
        <v>77.41935483870968</v>
      </c>
      <c r="I25" s="22"/>
      <c r="J25" s="38"/>
    </row>
    <row r="26" spans="1:10" ht="18">
      <c r="A26" s="17"/>
      <c r="B26" s="26" t="s">
        <v>62</v>
      </c>
      <c r="C26" s="21"/>
      <c r="D26" s="19"/>
      <c r="E26" s="21">
        <f>+E25</f>
        <v>150</v>
      </c>
      <c r="F26" s="45" t="s">
        <v>52</v>
      </c>
      <c r="G26" s="20" t="s">
        <v>53</v>
      </c>
      <c r="H26" s="21">
        <f>E26*2</f>
        <v>300</v>
      </c>
      <c r="I26" s="22"/>
      <c r="J26" s="38"/>
    </row>
    <row r="27" spans="1:10" ht="18">
      <c r="A27" s="17"/>
      <c r="B27" s="18"/>
      <c r="C27" s="21">
        <v>25240</v>
      </c>
      <c r="D27" s="19">
        <v>25440</v>
      </c>
      <c r="E27" s="21">
        <f>D27-C27</f>
        <v>200</v>
      </c>
      <c r="F27" s="45" t="s">
        <v>47</v>
      </c>
      <c r="G27" s="20" t="s">
        <v>16</v>
      </c>
      <c r="H27" s="21">
        <f>E27*4</f>
        <v>800</v>
      </c>
      <c r="I27" s="22">
        <f>SUM(H25:H27)</f>
        <v>1177.4193548387098</v>
      </c>
      <c r="J27" s="38"/>
    </row>
    <row r="28" spans="1:10" ht="18">
      <c r="A28" s="17"/>
      <c r="B28" s="18"/>
      <c r="C28" s="21"/>
      <c r="D28" s="19"/>
      <c r="E28" s="21"/>
      <c r="F28" s="45"/>
      <c r="G28" s="24"/>
      <c r="H28" s="21"/>
      <c r="I28" s="22"/>
      <c r="J28" s="38"/>
    </row>
    <row r="29" spans="1:10" ht="18">
      <c r="A29" s="17">
        <v>7</v>
      </c>
      <c r="B29" s="18" t="s">
        <v>64</v>
      </c>
      <c r="C29" s="21">
        <v>24750</v>
      </c>
      <c r="D29" s="19">
        <v>24930</v>
      </c>
      <c r="E29" s="21">
        <f>D29-C29</f>
        <v>180</v>
      </c>
      <c r="F29" s="45" t="s">
        <v>65</v>
      </c>
      <c r="G29" s="20" t="s">
        <v>66</v>
      </c>
      <c r="H29" s="21">
        <f>E29*15/31</f>
        <v>87.09677419354838</v>
      </c>
      <c r="I29" s="22"/>
      <c r="J29" s="38"/>
    </row>
    <row r="30" spans="1:10" ht="18">
      <c r="A30" s="17"/>
      <c r="B30" s="18" t="s">
        <v>59</v>
      </c>
      <c r="C30" s="21"/>
      <c r="D30" s="19"/>
      <c r="E30" s="21">
        <f>+E29</f>
        <v>180</v>
      </c>
      <c r="F30" s="45" t="s">
        <v>52</v>
      </c>
      <c r="G30" s="20" t="s">
        <v>53</v>
      </c>
      <c r="H30" s="21">
        <f>E30*2</f>
        <v>360</v>
      </c>
      <c r="I30" s="22"/>
      <c r="J30" s="38"/>
    </row>
    <row r="31" spans="1:10" ht="18">
      <c r="A31" s="17"/>
      <c r="B31" s="18"/>
      <c r="C31" s="21">
        <v>25730</v>
      </c>
      <c r="D31" s="19">
        <v>25930</v>
      </c>
      <c r="E31" s="21">
        <f>D31-C31</f>
        <v>200</v>
      </c>
      <c r="F31" s="45" t="s">
        <v>47</v>
      </c>
      <c r="G31" s="20" t="s">
        <v>16</v>
      </c>
      <c r="H31" s="21">
        <f>E31*4</f>
        <v>800</v>
      </c>
      <c r="I31" s="22">
        <f>SUM(H29:H31)</f>
        <v>1247.0967741935483</v>
      </c>
      <c r="J31" s="38"/>
    </row>
    <row r="32" spans="1:10" ht="18">
      <c r="A32" s="17"/>
      <c r="B32" s="18"/>
      <c r="C32" s="21"/>
      <c r="D32" s="19"/>
      <c r="E32" s="21"/>
      <c r="F32" s="45"/>
      <c r="G32" s="20"/>
      <c r="H32" s="21"/>
      <c r="I32" s="22"/>
      <c r="J32" s="38"/>
    </row>
    <row r="33" spans="1:10" ht="18">
      <c r="A33" s="17">
        <v>8</v>
      </c>
      <c r="B33" s="18" t="s">
        <v>67</v>
      </c>
      <c r="C33" s="21">
        <v>24290</v>
      </c>
      <c r="D33" s="19">
        <v>24440</v>
      </c>
      <c r="E33" s="21">
        <f>D33-C33</f>
        <v>150</v>
      </c>
      <c r="F33" s="45" t="s">
        <v>68</v>
      </c>
      <c r="G33" s="20" t="s">
        <v>14</v>
      </c>
      <c r="H33" s="21">
        <f>E33*6/31</f>
        <v>29.032258064516128</v>
      </c>
      <c r="I33" s="22"/>
      <c r="J33" s="38"/>
    </row>
    <row r="34" spans="1:10" ht="21">
      <c r="A34" s="17"/>
      <c r="B34" s="27" t="s">
        <v>36</v>
      </c>
      <c r="C34" s="21"/>
      <c r="D34" s="19"/>
      <c r="E34" s="21">
        <f>+E33</f>
        <v>150</v>
      </c>
      <c r="F34" s="45" t="s">
        <v>33</v>
      </c>
      <c r="G34" s="20" t="s">
        <v>16</v>
      </c>
      <c r="H34" s="21">
        <f>E34*4</f>
        <v>600</v>
      </c>
      <c r="I34" s="22"/>
      <c r="J34" s="38"/>
    </row>
    <row r="35" spans="1:10" ht="18">
      <c r="A35" s="17"/>
      <c r="B35" s="18"/>
      <c r="C35" s="21">
        <v>25240</v>
      </c>
      <c r="D35" s="19">
        <v>25440</v>
      </c>
      <c r="E35" s="21">
        <f>D35-C35</f>
        <v>200</v>
      </c>
      <c r="F35" s="45" t="s">
        <v>47</v>
      </c>
      <c r="G35" s="20" t="s">
        <v>16</v>
      </c>
      <c r="H35" s="21">
        <f>E35*4</f>
        <v>800</v>
      </c>
      <c r="I35" s="22">
        <f>SUM(H33:H35)</f>
        <v>1429.032258064516</v>
      </c>
      <c r="J35" s="38"/>
    </row>
    <row r="36" spans="1:10" ht="18">
      <c r="A36" s="17"/>
      <c r="B36" s="18"/>
      <c r="C36" s="21"/>
      <c r="D36" s="19"/>
      <c r="E36" s="21"/>
      <c r="F36" s="45"/>
      <c r="G36" s="20"/>
      <c r="H36" s="21"/>
      <c r="I36" s="22"/>
      <c r="J36" s="48"/>
    </row>
    <row r="37" spans="1:10" ht="18">
      <c r="A37" s="17">
        <v>9</v>
      </c>
      <c r="B37" s="18" t="s">
        <v>69</v>
      </c>
      <c r="C37" s="21">
        <v>23810</v>
      </c>
      <c r="D37" s="19">
        <v>23940</v>
      </c>
      <c r="E37" s="21">
        <f>D37-C37</f>
        <v>130</v>
      </c>
      <c r="F37" s="45" t="s">
        <v>56</v>
      </c>
      <c r="G37" s="20" t="s">
        <v>57</v>
      </c>
      <c r="H37" s="21">
        <f>E37*28/31</f>
        <v>117.41935483870968</v>
      </c>
      <c r="I37" s="22"/>
      <c r="J37" s="23" t="s">
        <v>80</v>
      </c>
    </row>
    <row r="38" spans="1:10" ht="18">
      <c r="A38" s="17"/>
      <c r="B38" s="18" t="s">
        <v>70</v>
      </c>
      <c r="C38" s="21"/>
      <c r="D38" s="19"/>
      <c r="E38" s="21">
        <f>+E37</f>
        <v>130</v>
      </c>
      <c r="F38" s="45" t="s">
        <v>52</v>
      </c>
      <c r="G38" s="20" t="s">
        <v>53</v>
      </c>
      <c r="H38" s="21">
        <f>E38*2</f>
        <v>260</v>
      </c>
      <c r="I38" s="22"/>
      <c r="J38" s="38" t="s">
        <v>44</v>
      </c>
    </row>
    <row r="39" spans="1:10" ht="18">
      <c r="A39" s="17"/>
      <c r="B39" s="18"/>
      <c r="C39" s="21">
        <v>24750</v>
      </c>
      <c r="D39" s="19">
        <v>24930</v>
      </c>
      <c r="E39" s="21">
        <f>D39-C39</f>
        <v>180</v>
      </c>
      <c r="F39" s="45" t="s">
        <v>47</v>
      </c>
      <c r="G39" s="20" t="s">
        <v>16</v>
      </c>
      <c r="H39" s="21">
        <f>E39*4</f>
        <v>720</v>
      </c>
      <c r="I39" s="22">
        <f>SUM(H37:H39)</f>
        <v>1097.4193548387098</v>
      </c>
      <c r="J39" s="38" t="s">
        <v>20</v>
      </c>
    </row>
    <row r="40" spans="1:10" ht="18">
      <c r="A40" s="17"/>
      <c r="B40" s="18"/>
      <c r="C40" s="21"/>
      <c r="D40" s="19"/>
      <c r="E40" s="21"/>
      <c r="F40" s="45"/>
      <c r="G40" s="20"/>
      <c r="H40" s="21"/>
      <c r="I40" s="22"/>
      <c r="J40" s="38" t="s">
        <v>45</v>
      </c>
    </row>
    <row r="41" spans="1:10" ht="18">
      <c r="A41" s="17">
        <v>10</v>
      </c>
      <c r="B41" s="18" t="s">
        <v>71</v>
      </c>
      <c r="C41" s="21">
        <v>23360</v>
      </c>
      <c r="D41" s="19">
        <v>23450</v>
      </c>
      <c r="E41" s="21">
        <f>D41-C41</f>
        <v>90</v>
      </c>
      <c r="F41" s="45" t="s">
        <v>73</v>
      </c>
      <c r="G41" s="20" t="s">
        <v>74</v>
      </c>
      <c r="H41" s="21">
        <f>E41*27/31</f>
        <v>78.38709677419355</v>
      </c>
      <c r="I41" s="22"/>
      <c r="J41" s="38" t="s">
        <v>46</v>
      </c>
    </row>
    <row r="42" spans="1:10" ht="18">
      <c r="A42" s="17"/>
      <c r="B42" s="18" t="s">
        <v>72</v>
      </c>
      <c r="C42" s="21"/>
      <c r="D42" s="19"/>
      <c r="E42" s="21">
        <f>+E41</f>
        <v>90</v>
      </c>
      <c r="F42" s="45" t="s">
        <v>52</v>
      </c>
      <c r="G42" s="20" t="s">
        <v>53</v>
      </c>
      <c r="H42" s="21">
        <f>E42*2</f>
        <v>180</v>
      </c>
      <c r="I42" s="22"/>
      <c r="J42" s="38" t="s">
        <v>26</v>
      </c>
    </row>
    <row r="43" spans="1:10" ht="18">
      <c r="A43" s="17"/>
      <c r="B43" s="18"/>
      <c r="C43" s="21">
        <v>24290</v>
      </c>
      <c r="D43" s="19">
        <v>24440</v>
      </c>
      <c r="E43" s="21">
        <f>D43-C43</f>
        <v>150</v>
      </c>
      <c r="F43" s="45" t="s">
        <v>47</v>
      </c>
      <c r="G43" s="20" t="s">
        <v>16</v>
      </c>
      <c r="H43" s="21">
        <f>E43*4</f>
        <v>600</v>
      </c>
      <c r="I43" s="22">
        <f>SUM(H41:H43)</f>
        <v>858.3870967741935</v>
      </c>
      <c r="J43" s="38"/>
    </row>
    <row r="44" spans="1:10" ht="18">
      <c r="A44" s="17"/>
      <c r="B44" s="18"/>
      <c r="C44" s="21"/>
      <c r="D44" s="19"/>
      <c r="E44" s="21"/>
      <c r="F44" s="45"/>
      <c r="G44" s="20"/>
      <c r="H44" s="21"/>
      <c r="I44" s="22"/>
      <c r="J44" s="38"/>
    </row>
    <row r="45" spans="1:10" ht="18">
      <c r="A45" s="17">
        <v>11</v>
      </c>
      <c r="B45" s="18" t="s">
        <v>75</v>
      </c>
      <c r="C45" s="21">
        <v>23810</v>
      </c>
      <c r="D45" s="19">
        <v>23940</v>
      </c>
      <c r="E45" s="21">
        <f>D45-C45</f>
        <v>130</v>
      </c>
      <c r="F45" s="45" t="s">
        <v>73</v>
      </c>
      <c r="G45" s="20" t="s">
        <v>74</v>
      </c>
      <c r="H45" s="21">
        <f>E45*27/31</f>
        <v>113.2258064516129</v>
      </c>
      <c r="I45" s="22"/>
      <c r="J45" s="38"/>
    </row>
    <row r="46" spans="1:10" ht="18">
      <c r="A46" s="17"/>
      <c r="B46" s="18" t="s">
        <v>37</v>
      </c>
      <c r="C46" s="21"/>
      <c r="D46" s="19"/>
      <c r="E46" s="21">
        <f>+E45</f>
        <v>130</v>
      </c>
      <c r="F46" s="45" t="s">
        <v>52</v>
      </c>
      <c r="G46" s="20" t="s">
        <v>53</v>
      </c>
      <c r="H46" s="21">
        <f>E46*2</f>
        <v>260</v>
      </c>
      <c r="I46" s="22"/>
      <c r="J46" s="38"/>
    </row>
    <row r="47" spans="1:10" ht="18">
      <c r="A47" s="17"/>
      <c r="B47" s="18"/>
      <c r="C47" s="21">
        <v>24750</v>
      </c>
      <c r="D47" s="19">
        <v>24930</v>
      </c>
      <c r="E47" s="21">
        <f>D47-C47</f>
        <v>180</v>
      </c>
      <c r="F47" s="45" t="s">
        <v>47</v>
      </c>
      <c r="G47" s="20" t="s">
        <v>16</v>
      </c>
      <c r="H47" s="21">
        <f>E47*4</f>
        <v>720</v>
      </c>
      <c r="I47" s="22">
        <f>SUM(H45:H47)</f>
        <v>1093.225806451613</v>
      </c>
      <c r="J47" s="38"/>
    </row>
    <row r="48" spans="1:10" ht="18">
      <c r="A48" s="17"/>
      <c r="B48" s="18"/>
      <c r="C48" s="21"/>
      <c r="D48" s="19"/>
      <c r="E48" s="21"/>
      <c r="F48" s="45"/>
      <c r="G48" s="20"/>
      <c r="H48" s="21"/>
      <c r="I48" s="22"/>
      <c r="J48" s="38"/>
    </row>
    <row r="49" spans="1:10" ht="18">
      <c r="A49" s="17">
        <v>12</v>
      </c>
      <c r="B49" s="18" t="s">
        <v>76</v>
      </c>
      <c r="C49" s="21">
        <v>24290</v>
      </c>
      <c r="D49" s="19">
        <v>24440</v>
      </c>
      <c r="E49" s="21">
        <f>D49-C49</f>
        <v>150</v>
      </c>
      <c r="F49" s="45" t="s">
        <v>73</v>
      </c>
      <c r="G49" s="20" t="s">
        <v>74</v>
      </c>
      <c r="H49" s="21">
        <f>E49*27/31</f>
        <v>130.6451612903226</v>
      </c>
      <c r="I49" s="22"/>
      <c r="J49" s="38"/>
    </row>
    <row r="50" spans="1:10" ht="18">
      <c r="A50" s="17"/>
      <c r="B50" s="18" t="s">
        <v>77</v>
      </c>
      <c r="C50" s="21"/>
      <c r="D50" s="19"/>
      <c r="E50" s="21">
        <f>+E49</f>
        <v>150</v>
      </c>
      <c r="F50" s="45" t="s">
        <v>52</v>
      </c>
      <c r="G50" s="20" t="s">
        <v>53</v>
      </c>
      <c r="H50" s="21">
        <f>E50*2</f>
        <v>300</v>
      </c>
      <c r="I50" s="22"/>
      <c r="J50" s="38"/>
    </row>
    <row r="51" spans="1:10" ht="18">
      <c r="A51" s="17"/>
      <c r="B51" s="18"/>
      <c r="C51" s="21">
        <v>25240</v>
      </c>
      <c r="D51" s="19">
        <v>25440</v>
      </c>
      <c r="E51" s="21">
        <f>D51-C51</f>
        <v>200</v>
      </c>
      <c r="F51" s="45" t="s">
        <v>47</v>
      </c>
      <c r="G51" s="20" t="s">
        <v>16</v>
      </c>
      <c r="H51" s="21">
        <f>E51*4</f>
        <v>800</v>
      </c>
      <c r="I51" s="22">
        <f>SUM(H49:H51)</f>
        <v>1230.6451612903224</v>
      </c>
      <c r="J51" s="38"/>
    </row>
    <row r="52" spans="1:10" ht="18">
      <c r="A52" s="17"/>
      <c r="B52" s="18"/>
      <c r="C52" s="21"/>
      <c r="D52" s="19"/>
      <c r="E52" s="21"/>
      <c r="F52" s="45"/>
      <c r="G52" s="24"/>
      <c r="H52" s="21"/>
      <c r="I52" s="22"/>
      <c r="J52" s="38"/>
    </row>
    <row r="53" spans="1:10" ht="18">
      <c r="A53" s="17">
        <v>13</v>
      </c>
      <c r="B53" s="18" t="s">
        <v>78</v>
      </c>
      <c r="C53" s="21">
        <v>26980</v>
      </c>
      <c r="D53" s="19">
        <v>27580</v>
      </c>
      <c r="E53" s="21">
        <f>D53-C53</f>
        <v>600</v>
      </c>
      <c r="F53" s="45" t="s">
        <v>82</v>
      </c>
      <c r="G53" s="20" t="s">
        <v>83</v>
      </c>
      <c r="H53" s="21">
        <f>E53*7/30</f>
        <v>140</v>
      </c>
      <c r="I53" s="22"/>
      <c r="J53" s="23" t="s">
        <v>81</v>
      </c>
    </row>
    <row r="54" spans="1:10" ht="18">
      <c r="A54" s="17"/>
      <c r="B54" s="18" t="s">
        <v>79</v>
      </c>
      <c r="C54" s="21">
        <v>28050</v>
      </c>
      <c r="D54" s="19">
        <v>28810</v>
      </c>
      <c r="E54" s="21">
        <f>D54-C54</f>
        <v>760</v>
      </c>
      <c r="F54" s="45" t="s">
        <v>84</v>
      </c>
      <c r="G54" s="20" t="s">
        <v>13</v>
      </c>
      <c r="H54" s="21">
        <f>E54*6</f>
        <v>4560</v>
      </c>
      <c r="I54" s="22"/>
      <c r="J54" s="38" t="s">
        <v>44</v>
      </c>
    </row>
    <row r="55" spans="1:10" ht="18">
      <c r="A55" s="17"/>
      <c r="B55" s="18"/>
      <c r="C55" s="21">
        <v>29140</v>
      </c>
      <c r="D55" s="19">
        <v>30020</v>
      </c>
      <c r="E55" s="21">
        <f>D55-C55</f>
        <v>880</v>
      </c>
      <c r="F55" s="45" t="s">
        <v>25</v>
      </c>
      <c r="G55" s="20" t="s">
        <v>13</v>
      </c>
      <c r="H55" s="21">
        <f>E55*6</f>
        <v>5280</v>
      </c>
      <c r="I55" s="22"/>
      <c r="J55" s="38" t="s">
        <v>19</v>
      </c>
    </row>
    <row r="56" spans="1:10" ht="18">
      <c r="A56" s="17"/>
      <c r="B56" s="18"/>
      <c r="C56" s="21">
        <v>30280</v>
      </c>
      <c r="D56" s="19">
        <v>31250</v>
      </c>
      <c r="E56" s="21">
        <f>D56-C56</f>
        <v>970</v>
      </c>
      <c r="F56" s="45" t="s">
        <v>47</v>
      </c>
      <c r="G56" s="20" t="s">
        <v>16</v>
      </c>
      <c r="H56" s="21">
        <f>E56*4</f>
        <v>3880</v>
      </c>
      <c r="I56" s="22">
        <f>SUM(H53:H56)</f>
        <v>13860</v>
      </c>
      <c r="J56" s="38" t="s">
        <v>45</v>
      </c>
    </row>
    <row r="57" spans="1:10" ht="18">
      <c r="A57" s="17"/>
      <c r="B57" s="18"/>
      <c r="C57" s="21"/>
      <c r="D57" s="19"/>
      <c r="E57" s="21"/>
      <c r="F57" s="45"/>
      <c r="G57" s="24"/>
      <c r="H57" s="21"/>
      <c r="I57" s="22"/>
      <c r="J57" s="38" t="s">
        <v>46</v>
      </c>
    </row>
    <row r="58" spans="1:10" ht="18">
      <c r="A58" s="17">
        <v>14</v>
      </c>
      <c r="B58" s="18" t="s">
        <v>85</v>
      </c>
      <c r="C58" s="21">
        <v>33850</v>
      </c>
      <c r="D58" s="19">
        <v>34470</v>
      </c>
      <c r="E58" s="21">
        <f>D58-C58</f>
        <v>620</v>
      </c>
      <c r="F58" s="45" t="s">
        <v>87</v>
      </c>
      <c r="G58" s="20" t="s">
        <v>88</v>
      </c>
      <c r="H58" s="21">
        <f>E58*23/31</f>
        <v>460</v>
      </c>
      <c r="I58" s="22"/>
      <c r="J58" s="38" t="s">
        <v>26</v>
      </c>
    </row>
    <row r="59" spans="1:10" ht="18">
      <c r="A59" s="17"/>
      <c r="B59" s="18" t="s">
        <v>86</v>
      </c>
      <c r="C59" s="21"/>
      <c r="D59" s="19"/>
      <c r="E59" s="21">
        <f>+E58</f>
        <v>620</v>
      </c>
      <c r="F59" s="45" t="s">
        <v>89</v>
      </c>
      <c r="G59" s="20" t="s">
        <v>15</v>
      </c>
      <c r="H59" s="21">
        <f>E59*5</f>
        <v>3100</v>
      </c>
      <c r="I59" s="22"/>
      <c r="J59" s="38"/>
    </row>
    <row r="60" spans="1:10" ht="18">
      <c r="A60" s="17"/>
      <c r="B60" s="18"/>
      <c r="C60" s="21">
        <v>34430</v>
      </c>
      <c r="D60" s="19">
        <v>35120</v>
      </c>
      <c r="E60" s="21">
        <f>D60-C60</f>
        <v>690</v>
      </c>
      <c r="F60" s="45" t="s">
        <v>25</v>
      </c>
      <c r="G60" s="20" t="s">
        <v>13</v>
      </c>
      <c r="H60" s="21">
        <f>E60*6</f>
        <v>4140</v>
      </c>
      <c r="I60" s="22"/>
      <c r="J60" s="38"/>
    </row>
    <row r="61" spans="1:10" ht="18">
      <c r="A61" s="17"/>
      <c r="B61" s="18"/>
      <c r="C61" s="21">
        <v>35640</v>
      </c>
      <c r="D61" s="19">
        <v>36480</v>
      </c>
      <c r="E61" s="21">
        <f>D61-C61</f>
        <v>840</v>
      </c>
      <c r="F61" s="45" t="s">
        <v>47</v>
      </c>
      <c r="G61" s="20" t="s">
        <v>16</v>
      </c>
      <c r="H61" s="21">
        <f>E61*4</f>
        <v>3360</v>
      </c>
      <c r="I61" s="22">
        <f>SUM(H58:H61)</f>
        <v>11060</v>
      </c>
      <c r="J61" s="38"/>
    </row>
    <row r="62" spans="1:10" ht="18">
      <c r="A62" s="17"/>
      <c r="B62" s="18"/>
      <c r="C62" s="21"/>
      <c r="D62" s="19"/>
      <c r="E62" s="21"/>
      <c r="F62" s="45"/>
      <c r="G62" s="24"/>
      <c r="H62" s="21"/>
      <c r="I62" s="22"/>
      <c r="J62" s="38"/>
    </row>
    <row r="63" spans="1:10" ht="18">
      <c r="A63" s="17">
        <v>15</v>
      </c>
      <c r="B63" s="18" t="s">
        <v>90</v>
      </c>
      <c r="C63" s="21">
        <v>29690</v>
      </c>
      <c r="D63" s="19">
        <v>30020</v>
      </c>
      <c r="E63" s="21">
        <f>D63-C63</f>
        <v>330</v>
      </c>
      <c r="F63" s="45" t="s">
        <v>92</v>
      </c>
      <c r="G63" s="20" t="s">
        <v>66</v>
      </c>
      <c r="H63" s="21">
        <f>E63*15/31</f>
        <v>159.67741935483872</v>
      </c>
      <c r="I63" s="22"/>
      <c r="J63" s="38"/>
    </row>
    <row r="64" spans="1:10" ht="18">
      <c r="A64" s="17"/>
      <c r="B64" s="18" t="s">
        <v>91</v>
      </c>
      <c r="C64" s="21"/>
      <c r="D64" s="19"/>
      <c r="E64" s="21">
        <f>+E63</f>
        <v>330</v>
      </c>
      <c r="F64" s="45" t="s">
        <v>89</v>
      </c>
      <c r="G64" s="20" t="s">
        <v>15</v>
      </c>
      <c r="H64" s="21">
        <f>E64*5</f>
        <v>1650</v>
      </c>
      <c r="I64" s="22"/>
      <c r="J64" s="38"/>
    </row>
    <row r="65" spans="1:10" ht="18">
      <c r="A65" s="17"/>
      <c r="B65" s="18"/>
      <c r="C65" s="21">
        <v>30280</v>
      </c>
      <c r="D65" s="19">
        <v>30620</v>
      </c>
      <c r="E65" s="21">
        <f>D65-C65</f>
        <v>340</v>
      </c>
      <c r="F65" s="45" t="s">
        <v>25</v>
      </c>
      <c r="G65" s="20" t="s">
        <v>13</v>
      </c>
      <c r="H65" s="21">
        <f>E65*6</f>
        <v>2040</v>
      </c>
      <c r="I65" s="22"/>
      <c r="J65" s="38"/>
    </row>
    <row r="66" spans="1:10" ht="18">
      <c r="A66" s="17"/>
      <c r="B66" s="18"/>
      <c r="C66" s="21">
        <v>31440</v>
      </c>
      <c r="D66" s="19">
        <v>31870</v>
      </c>
      <c r="E66" s="21">
        <f>D66-C66</f>
        <v>430</v>
      </c>
      <c r="F66" s="45" t="s">
        <v>47</v>
      </c>
      <c r="G66" s="20" t="s">
        <v>16</v>
      </c>
      <c r="H66" s="21">
        <f>E66*4</f>
        <v>1720</v>
      </c>
      <c r="I66" s="22">
        <f>SUM(H63:H66)</f>
        <v>5569.677419354839</v>
      </c>
      <c r="J66" s="38"/>
    </row>
    <row r="67" spans="1:10" ht="18">
      <c r="A67" s="17"/>
      <c r="B67" s="18"/>
      <c r="C67" s="21"/>
      <c r="D67" s="19"/>
      <c r="E67" s="21"/>
      <c r="F67" s="45"/>
      <c r="G67" s="24"/>
      <c r="H67" s="21"/>
      <c r="I67" s="22"/>
      <c r="J67" s="38"/>
    </row>
    <row r="68" spans="1:10" ht="18">
      <c r="A68" s="17">
        <v>16</v>
      </c>
      <c r="B68" s="18" t="s">
        <v>93</v>
      </c>
      <c r="C68" s="21">
        <v>32060</v>
      </c>
      <c r="D68" s="19">
        <v>32510</v>
      </c>
      <c r="E68" s="21">
        <f>D68-C68</f>
        <v>450</v>
      </c>
      <c r="F68" s="45" t="s">
        <v>95</v>
      </c>
      <c r="G68" s="20" t="s">
        <v>96</v>
      </c>
      <c r="H68" s="21">
        <f>E68*9/31</f>
        <v>130.6451612903226</v>
      </c>
      <c r="I68" s="22"/>
      <c r="J68" s="38"/>
    </row>
    <row r="69" spans="1:10" ht="18">
      <c r="A69" s="17"/>
      <c r="B69" s="18" t="s">
        <v>94</v>
      </c>
      <c r="C69" s="21"/>
      <c r="D69" s="19"/>
      <c r="E69" s="21">
        <f>+E68</f>
        <v>450</v>
      </c>
      <c r="F69" s="45" t="s">
        <v>97</v>
      </c>
      <c r="G69" s="20" t="s">
        <v>53</v>
      </c>
      <c r="H69" s="21">
        <f>E69*2</f>
        <v>900</v>
      </c>
      <c r="I69" s="22"/>
      <c r="J69" s="38"/>
    </row>
    <row r="70" spans="1:10" ht="18">
      <c r="A70" s="17"/>
      <c r="B70" s="18"/>
      <c r="C70" s="21">
        <v>32650</v>
      </c>
      <c r="D70" s="19">
        <v>33140</v>
      </c>
      <c r="E70" s="21">
        <f>D70-C70</f>
        <v>490</v>
      </c>
      <c r="F70" s="45" t="s">
        <v>25</v>
      </c>
      <c r="G70" s="20" t="s">
        <v>13</v>
      </c>
      <c r="H70" s="21">
        <f>E70*6</f>
        <v>2940</v>
      </c>
      <c r="I70" s="22"/>
      <c r="J70" s="38"/>
    </row>
    <row r="71" spans="1:10" ht="18">
      <c r="A71" s="17"/>
      <c r="B71" s="18"/>
      <c r="C71" s="21">
        <v>33850</v>
      </c>
      <c r="D71" s="19">
        <v>34470</v>
      </c>
      <c r="E71" s="21">
        <f>D71-C71</f>
        <v>620</v>
      </c>
      <c r="F71" s="45" t="s">
        <v>47</v>
      </c>
      <c r="G71" s="20" t="s">
        <v>16</v>
      </c>
      <c r="H71" s="21">
        <f>E71*4</f>
        <v>2480</v>
      </c>
      <c r="I71" s="22">
        <f>SUM(H68:H71)</f>
        <v>6450.645161290323</v>
      </c>
      <c r="J71" s="38"/>
    </row>
    <row r="72" spans="1:10" ht="18">
      <c r="A72" s="17"/>
      <c r="B72" s="18"/>
      <c r="C72" s="21"/>
      <c r="D72" s="19"/>
      <c r="E72" s="21"/>
      <c r="F72" s="45"/>
      <c r="G72" s="24"/>
      <c r="H72" s="21"/>
      <c r="I72" s="22"/>
      <c r="J72" s="38"/>
    </row>
    <row r="73" spans="1:10" ht="18">
      <c r="A73" s="17">
        <v>17</v>
      </c>
      <c r="B73" s="18" t="s">
        <v>98</v>
      </c>
      <c r="C73" s="21">
        <v>32060</v>
      </c>
      <c r="D73" s="19">
        <v>32510</v>
      </c>
      <c r="E73" s="21">
        <f>D73-C73</f>
        <v>450</v>
      </c>
      <c r="F73" s="45" t="s">
        <v>100</v>
      </c>
      <c r="G73" s="20" t="s">
        <v>74</v>
      </c>
      <c r="H73" s="21">
        <f>E73*27/31</f>
        <v>391.93548387096774</v>
      </c>
      <c r="I73" s="22"/>
      <c r="J73" s="38"/>
    </row>
    <row r="74" spans="1:10" ht="18">
      <c r="A74" s="17"/>
      <c r="B74" s="18" t="s">
        <v>99</v>
      </c>
      <c r="C74" s="21">
        <v>33260</v>
      </c>
      <c r="D74" s="19">
        <v>33800</v>
      </c>
      <c r="E74" s="21">
        <f>D74-C74</f>
        <v>540</v>
      </c>
      <c r="F74" s="45" t="s">
        <v>25</v>
      </c>
      <c r="G74" s="20" t="s">
        <v>13</v>
      </c>
      <c r="H74" s="21">
        <f>E74*6</f>
        <v>3240</v>
      </c>
      <c r="I74" s="22"/>
      <c r="J74" s="38"/>
    </row>
    <row r="75" spans="1:10" ht="18">
      <c r="A75" s="17"/>
      <c r="B75" s="18"/>
      <c r="C75" s="21">
        <v>34430</v>
      </c>
      <c r="D75" s="19">
        <v>35120</v>
      </c>
      <c r="E75" s="21">
        <f>D75-C75</f>
        <v>690</v>
      </c>
      <c r="F75" s="45" t="s">
        <v>47</v>
      </c>
      <c r="G75" s="20" t="s">
        <v>16</v>
      </c>
      <c r="H75" s="21">
        <f>E75*4</f>
        <v>2760</v>
      </c>
      <c r="I75" s="22">
        <f>SUM(H73:H75)</f>
        <v>6391.935483870968</v>
      </c>
      <c r="J75" s="38"/>
    </row>
    <row r="76" spans="1:10" ht="18">
      <c r="A76" s="17"/>
      <c r="B76" s="18"/>
      <c r="C76" s="21"/>
      <c r="D76" s="19"/>
      <c r="E76" s="21"/>
      <c r="F76" s="45"/>
      <c r="G76" s="20"/>
      <c r="H76" s="21"/>
      <c r="I76" s="22"/>
      <c r="J76" s="38"/>
    </row>
    <row r="77" spans="1:10" ht="18">
      <c r="A77" s="17">
        <v>18</v>
      </c>
      <c r="B77" s="18" t="s">
        <v>101</v>
      </c>
      <c r="C77" s="21">
        <v>28050</v>
      </c>
      <c r="D77" s="19">
        <v>28190</v>
      </c>
      <c r="E77" s="21">
        <f>D77-C77</f>
        <v>140</v>
      </c>
      <c r="F77" s="45" t="s">
        <v>103</v>
      </c>
      <c r="G77" s="20" t="s">
        <v>32</v>
      </c>
      <c r="H77" s="21">
        <f>E77*4/31</f>
        <v>18.06451612903226</v>
      </c>
      <c r="I77" s="22"/>
      <c r="J77" s="38"/>
    </row>
    <row r="78" spans="1:10" ht="18">
      <c r="A78" s="17"/>
      <c r="B78" s="18" t="s">
        <v>102</v>
      </c>
      <c r="C78" s="21">
        <v>28590</v>
      </c>
      <c r="D78" s="19">
        <v>28810</v>
      </c>
      <c r="E78" s="21">
        <f>D78-C78</f>
        <v>220</v>
      </c>
      <c r="F78" s="45" t="s">
        <v>25</v>
      </c>
      <c r="G78" s="20" t="s">
        <v>13</v>
      </c>
      <c r="H78" s="21">
        <f>E78*6</f>
        <v>1320</v>
      </c>
      <c r="I78" s="22"/>
      <c r="J78" s="38"/>
    </row>
    <row r="79" spans="1:10" ht="18">
      <c r="A79" s="17"/>
      <c r="B79" s="18"/>
      <c r="C79" s="21">
        <v>29690</v>
      </c>
      <c r="D79" s="19">
        <v>30020</v>
      </c>
      <c r="E79" s="21">
        <f>D79-C79</f>
        <v>330</v>
      </c>
      <c r="F79" s="45" t="s">
        <v>47</v>
      </c>
      <c r="G79" s="20" t="s">
        <v>16</v>
      </c>
      <c r="H79" s="21">
        <f>E79*4</f>
        <v>1320</v>
      </c>
      <c r="I79" s="22">
        <f>SUM(H77:H79)</f>
        <v>2658.064516129032</v>
      </c>
      <c r="J79" s="38"/>
    </row>
    <row r="80" spans="1:10" ht="18">
      <c r="A80" s="17"/>
      <c r="B80" s="18"/>
      <c r="C80" s="21"/>
      <c r="D80" s="19"/>
      <c r="E80" s="21"/>
      <c r="F80" s="45"/>
      <c r="G80" s="24"/>
      <c r="H80" s="21"/>
      <c r="I80" s="22"/>
      <c r="J80" s="38"/>
    </row>
    <row r="81" spans="1:10" ht="18">
      <c r="A81" s="17">
        <v>19</v>
      </c>
      <c r="B81" s="18" t="s">
        <v>104</v>
      </c>
      <c r="C81" s="21">
        <v>28050</v>
      </c>
      <c r="D81" s="19">
        <v>28190</v>
      </c>
      <c r="E81" s="21">
        <f>D81-C81</f>
        <v>140</v>
      </c>
      <c r="F81" s="45" t="s">
        <v>106</v>
      </c>
      <c r="G81" s="20" t="s">
        <v>105</v>
      </c>
      <c r="H81" s="21">
        <f>E81*3/28</f>
        <v>15</v>
      </c>
      <c r="I81" s="22"/>
      <c r="J81" s="38"/>
    </row>
    <row r="82" spans="1:10" ht="18">
      <c r="A82" s="17"/>
      <c r="B82" s="18" t="s">
        <v>77</v>
      </c>
      <c r="C82" s="21"/>
      <c r="D82" s="19"/>
      <c r="E82" s="21">
        <f>+E81</f>
        <v>140</v>
      </c>
      <c r="F82" s="45" t="s">
        <v>108</v>
      </c>
      <c r="G82" s="20" t="s">
        <v>10</v>
      </c>
      <c r="H82" s="21">
        <f>E82*1</f>
        <v>140</v>
      </c>
      <c r="I82" s="22"/>
      <c r="J82" s="38"/>
    </row>
    <row r="83" spans="1:10" ht="18">
      <c r="A83" s="17"/>
      <c r="B83" s="18"/>
      <c r="C83" s="21">
        <v>28590</v>
      </c>
      <c r="D83" s="19">
        <v>28810</v>
      </c>
      <c r="E83" s="21">
        <f>D83-C83</f>
        <v>220</v>
      </c>
      <c r="F83" s="45" t="s">
        <v>25</v>
      </c>
      <c r="G83" s="20" t="s">
        <v>13</v>
      </c>
      <c r="H83" s="21">
        <f>E83*6</f>
        <v>1320</v>
      </c>
      <c r="I83" s="22"/>
      <c r="J83" s="38"/>
    </row>
    <row r="84" spans="1:10" ht="18">
      <c r="A84" s="17"/>
      <c r="B84" s="18"/>
      <c r="C84" s="21">
        <v>29690</v>
      </c>
      <c r="D84" s="19">
        <v>30020</v>
      </c>
      <c r="E84" s="21">
        <f>D84-C84</f>
        <v>330</v>
      </c>
      <c r="F84" s="45" t="s">
        <v>47</v>
      </c>
      <c r="G84" s="20" t="s">
        <v>16</v>
      </c>
      <c r="H84" s="21">
        <f>E84*4</f>
        <v>1320</v>
      </c>
      <c r="I84" s="22">
        <f>SUM(H81:H84)</f>
        <v>2795</v>
      </c>
      <c r="J84" s="38"/>
    </row>
    <row r="85" spans="1:10" ht="18">
      <c r="A85" s="17"/>
      <c r="B85" s="18"/>
      <c r="C85" s="21"/>
      <c r="D85" s="19"/>
      <c r="E85" s="21"/>
      <c r="F85" s="45"/>
      <c r="G85" s="24"/>
      <c r="H85" s="21"/>
      <c r="I85" s="22"/>
      <c r="J85" s="38"/>
    </row>
    <row r="86" spans="1:10" ht="18">
      <c r="A86" s="17">
        <v>20</v>
      </c>
      <c r="B86" s="18" t="s">
        <v>109</v>
      </c>
      <c r="C86" s="21">
        <v>25440</v>
      </c>
      <c r="D86" s="19">
        <v>25740</v>
      </c>
      <c r="E86" s="21">
        <f>D86-C86</f>
        <v>300</v>
      </c>
      <c r="F86" s="45" t="s">
        <v>111</v>
      </c>
      <c r="G86" s="20" t="s">
        <v>112</v>
      </c>
      <c r="H86" s="21">
        <f>E86*22/30</f>
        <v>220</v>
      </c>
      <c r="I86" s="22"/>
      <c r="J86" s="38"/>
    </row>
    <row r="87" spans="1:10" ht="18">
      <c r="A87" s="17"/>
      <c r="B87" s="18" t="s">
        <v>110</v>
      </c>
      <c r="C87" s="21"/>
      <c r="D87" s="19"/>
      <c r="E87" s="21">
        <f>E86</f>
        <v>300</v>
      </c>
      <c r="F87" s="45" t="s">
        <v>29</v>
      </c>
      <c r="G87" s="20" t="s">
        <v>15</v>
      </c>
      <c r="H87" s="21">
        <f>E87*6</f>
        <v>1800</v>
      </c>
      <c r="I87" s="22"/>
      <c r="J87" s="38"/>
    </row>
    <row r="88" spans="1:10" ht="18">
      <c r="A88" s="17"/>
      <c r="B88" s="18"/>
      <c r="C88" s="21">
        <v>26450</v>
      </c>
      <c r="D88" s="19">
        <v>26970</v>
      </c>
      <c r="E88" s="21">
        <f>D88-C88</f>
        <v>520</v>
      </c>
      <c r="F88" s="45" t="s">
        <v>47</v>
      </c>
      <c r="G88" s="20" t="s">
        <v>16</v>
      </c>
      <c r="H88" s="21">
        <f>E88*4</f>
        <v>2080</v>
      </c>
      <c r="I88" s="22">
        <f>SUM(H86:H88)</f>
        <v>4100</v>
      </c>
      <c r="J88" s="38"/>
    </row>
    <row r="89" spans="1:10" ht="18">
      <c r="A89" s="17"/>
      <c r="B89" s="18"/>
      <c r="C89" s="21"/>
      <c r="D89" s="19"/>
      <c r="E89" s="21"/>
      <c r="F89" s="45"/>
      <c r="G89" s="20"/>
      <c r="H89" s="21"/>
      <c r="I89" s="22"/>
      <c r="J89" s="38"/>
    </row>
    <row r="90" spans="1:10" ht="18">
      <c r="A90" s="17">
        <v>21</v>
      </c>
      <c r="B90" s="18" t="s">
        <v>113</v>
      </c>
      <c r="C90" s="21">
        <v>25930</v>
      </c>
      <c r="D90" s="19">
        <v>26350</v>
      </c>
      <c r="E90" s="21">
        <f>D90-C90</f>
        <v>420</v>
      </c>
      <c r="F90" s="45" t="s">
        <v>56</v>
      </c>
      <c r="G90" s="20" t="s">
        <v>57</v>
      </c>
      <c r="H90" s="21">
        <f>E90*28/31</f>
        <v>379.35483870967744</v>
      </c>
      <c r="I90" s="22"/>
      <c r="J90" s="38"/>
    </row>
    <row r="91" spans="1:10" ht="18">
      <c r="A91" s="17"/>
      <c r="B91" s="18" t="s">
        <v>114</v>
      </c>
      <c r="C91" s="21"/>
      <c r="D91" s="19"/>
      <c r="E91" s="21">
        <f>E90</f>
        <v>420</v>
      </c>
      <c r="F91" s="45" t="s">
        <v>52</v>
      </c>
      <c r="G91" s="20" t="s">
        <v>53</v>
      </c>
      <c r="H91" s="21">
        <f>E91*2</f>
        <v>840</v>
      </c>
      <c r="I91" s="22"/>
      <c r="J91" s="38"/>
    </row>
    <row r="92" spans="1:10" ht="18">
      <c r="A92" s="17"/>
      <c r="B92" s="18"/>
      <c r="C92" s="21">
        <v>26980</v>
      </c>
      <c r="D92" s="19">
        <v>27580</v>
      </c>
      <c r="E92" s="21">
        <f>D92-C92</f>
        <v>600</v>
      </c>
      <c r="F92" s="45" t="s">
        <v>47</v>
      </c>
      <c r="G92" s="20" t="s">
        <v>16</v>
      </c>
      <c r="H92" s="21">
        <f>E92*4</f>
        <v>2400</v>
      </c>
      <c r="I92" s="22">
        <f>SUM(H90:H92)</f>
        <v>3619.3548387096776</v>
      </c>
      <c r="J92" s="38"/>
    </row>
    <row r="93" spans="1:10" ht="18">
      <c r="A93" s="17"/>
      <c r="B93" s="18"/>
      <c r="C93" s="21"/>
      <c r="D93" s="19"/>
      <c r="E93" s="21"/>
      <c r="F93" s="45"/>
      <c r="G93" s="24"/>
      <c r="H93" s="21"/>
      <c r="I93" s="22"/>
      <c r="J93" s="38"/>
    </row>
    <row r="94" spans="1:10" ht="18">
      <c r="A94" s="17">
        <v>22</v>
      </c>
      <c r="B94" s="18" t="s">
        <v>115</v>
      </c>
      <c r="C94" s="21">
        <v>23940</v>
      </c>
      <c r="D94" s="19">
        <v>24510</v>
      </c>
      <c r="E94" s="21">
        <f>D94-C94</f>
        <v>570</v>
      </c>
      <c r="F94" s="45" t="s">
        <v>73</v>
      </c>
      <c r="G94" s="20" t="s">
        <v>74</v>
      </c>
      <c r="H94" s="21">
        <f>E94*27/31</f>
        <v>496.4516129032258</v>
      </c>
      <c r="I94" s="22"/>
      <c r="J94" s="38"/>
    </row>
    <row r="95" spans="1:10" ht="18">
      <c r="A95" s="17"/>
      <c r="B95" s="18" t="s">
        <v>116</v>
      </c>
      <c r="C95" s="21"/>
      <c r="D95" s="19"/>
      <c r="E95" s="21">
        <f>E94</f>
        <v>570</v>
      </c>
      <c r="F95" s="45" t="s">
        <v>52</v>
      </c>
      <c r="G95" s="20" t="s">
        <v>53</v>
      </c>
      <c r="H95" s="21">
        <f>E95*2</f>
        <v>1140</v>
      </c>
      <c r="I95" s="22"/>
      <c r="J95" s="38"/>
    </row>
    <row r="96" spans="1:10" ht="18">
      <c r="A96" s="17"/>
      <c r="B96" s="18"/>
      <c r="C96" s="21">
        <v>24930</v>
      </c>
      <c r="D96" s="19">
        <v>25740</v>
      </c>
      <c r="E96" s="21">
        <f>D96-C96</f>
        <v>810</v>
      </c>
      <c r="F96" s="45" t="s">
        <v>47</v>
      </c>
      <c r="G96" s="20" t="s">
        <v>16</v>
      </c>
      <c r="H96" s="21">
        <f>E96*4</f>
        <v>3240</v>
      </c>
      <c r="I96" s="22">
        <f>SUM(H94:H96)</f>
        <v>4876.451612903225</v>
      </c>
      <c r="J96" s="38"/>
    </row>
    <row r="97" spans="1:10" ht="18">
      <c r="A97" s="17"/>
      <c r="B97" s="18"/>
      <c r="C97" s="21"/>
      <c r="D97" s="19"/>
      <c r="E97" s="21"/>
      <c r="F97" s="45"/>
      <c r="G97" s="24"/>
      <c r="H97" s="21"/>
      <c r="I97" s="22"/>
      <c r="J97" s="38"/>
    </row>
    <row r="98" spans="1:10" ht="18">
      <c r="A98" s="17">
        <v>23</v>
      </c>
      <c r="B98" s="26" t="s">
        <v>117</v>
      </c>
      <c r="C98" s="21">
        <v>25930</v>
      </c>
      <c r="D98" s="19">
        <v>26350</v>
      </c>
      <c r="E98" s="21">
        <f>D98-C98</f>
        <v>420</v>
      </c>
      <c r="F98" s="45" t="s">
        <v>118</v>
      </c>
      <c r="G98" s="20" t="s">
        <v>42</v>
      </c>
      <c r="H98" s="21">
        <f>E98*10/31</f>
        <v>135.48387096774192</v>
      </c>
      <c r="I98" s="22"/>
      <c r="J98" s="38"/>
    </row>
    <row r="99" spans="1:10" ht="18">
      <c r="A99" s="17"/>
      <c r="B99" s="18" t="s">
        <v>77</v>
      </c>
      <c r="C99" s="21"/>
      <c r="D99" s="19"/>
      <c r="E99" s="21">
        <f>+E98</f>
        <v>420</v>
      </c>
      <c r="F99" s="45" t="s">
        <v>97</v>
      </c>
      <c r="G99" s="20" t="s">
        <v>53</v>
      </c>
      <c r="H99" s="21">
        <f>E99*2</f>
        <v>840</v>
      </c>
      <c r="I99" s="22"/>
      <c r="J99" s="38"/>
    </row>
    <row r="100" spans="1:10" ht="18">
      <c r="A100" s="17"/>
      <c r="B100" s="18"/>
      <c r="C100" s="21">
        <v>36450</v>
      </c>
      <c r="D100" s="19">
        <v>26970</v>
      </c>
      <c r="E100" s="21">
        <f>D100-C100</f>
        <v>-9480</v>
      </c>
      <c r="F100" s="45" t="s">
        <v>25</v>
      </c>
      <c r="G100" s="20" t="s">
        <v>13</v>
      </c>
      <c r="H100" s="21">
        <f>E100*6</f>
        <v>-56880</v>
      </c>
      <c r="I100" s="22"/>
      <c r="J100" s="38"/>
    </row>
    <row r="101" spans="1:10" ht="18">
      <c r="A101" s="17"/>
      <c r="B101" s="18"/>
      <c r="C101" s="21">
        <v>27500</v>
      </c>
      <c r="D101" s="19">
        <v>28190</v>
      </c>
      <c r="E101" s="21">
        <f>D101-C101</f>
        <v>690</v>
      </c>
      <c r="F101" s="45" t="s">
        <v>47</v>
      </c>
      <c r="G101" s="20" t="s">
        <v>16</v>
      </c>
      <c r="H101" s="21">
        <f>E101*4</f>
        <v>2760</v>
      </c>
      <c r="I101" s="22">
        <f>SUM(H98:H101)</f>
        <v>-53144.51612903226</v>
      </c>
      <c r="J101" s="38"/>
    </row>
    <row r="102" spans="1:11" ht="18">
      <c r="A102" s="17"/>
      <c r="B102" s="18"/>
      <c r="C102" s="21"/>
      <c r="D102" s="19"/>
      <c r="E102" s="21"/>
      <c r="F102" s="45"/>
      <c r="G102" s="24"/>
      <c r="H102" s="21"/>
      <c r="I102" s="22"/>
      <c r="J102" s="38"/>
      <c r="K102" s="47"/>
    </row>
    <row r="103" spans="1:10" ht="18">
      <c r="A103" s="17">
        <v>24</v>
      </c>
      <c r="B103" s="18" t="s">
        <v>119</v>
      </c>
      <c r="C103" s="21">
        <v>25930</v>
      </c>
      <c r="D103" s="19">
        <v>26350</v>
      </c>
      <c r="E103" s="21">
        <f>D103-C103</f>
        <v>420</v>
      </c>
      <c r="F103" s="45" t="s">
        <v>31</v>
      </c>
      <c r="G103" s="20" t="s">
        <v>14</v>
      </c>
      <c r="H103" s="21">
        <f>E103*6/30</f>
        <v>84</v>
      </c>
      <c r="I103" s="22"/>
      <c r="J103" s="38"/>
    </row>
    <row r="104" spans="1:10" ht="18">
      <c r="A104" s="17"/>
      <c r="B104" s="18" t="s">
        <v>77</v>
      </c>
      <c r="C104" s="21"/>
      <c r="D104" s="19"/>
      <c r="E104" s="21">
        <f>+E103</f>
        <v>420</v>
      </c>
      <c r="F104" s="45" t="s">
        <v>29</v>
      </c>
      <c r="G104" s="20" t="s">
        <v>15</v>
      </c>
      <c r="H104" s="21">
        <f>E104*5</f>
        <v>2100</v>
      </c>
      <c r="I104" s="22"/>
      <c r="J104" s="38"/>
    </row>
    <row r="105" spans="1:10" ht="18">
      <c r="A105" s="17"/>
      <c r="B105" s="18"/>
      <c r="C105" s="21">
        <v>26980</v>
      </c>
      <c r="D105" s="19">
        <v>27580</v>
      </c>
      <c r="E105" s="21">
        <f>D105-C105</f>
        <v>600</v>
      </c>
      <c r="F105" s="45" t="s">
        <v>47</v>
      </c>
      <c r="G105" s="20" t="s">
        <v>16</v>
      </c>
      <c r="H105" s="21">
        <f>E105*4</f>
        <v>2400</v>
      </c>
      <c r="I105" s="22">
        <f>SUM(H103:H105)</f>
        <v>4584</v>
      </c>
      <c r="J105" s="38"/>
    </row>
    <row r="106" spans="1:10" ht="18">
      <c r="A106" s="17"/>
      <c r="B106" s="18"/>
      <c r="C106" s="21"/>
      <c r="D106" s="19"/>
      <c r="E106" s="21"/>
      <c r="F106" s="45"/>
      <c r="G106" s="24"/>
      <c r="H106" s="21"/>
      <c r="I106" s="22"/>
      <c r="J106" s="38"/>
    </row>
    <row r="107" spans="1:10" ht="18">
      <c r="A107" s="17">
        <v>25</v>
      </c>
      <c r="B107" s="26" t="s">
        <v>120</v>
      </c>
      <c r="C107" s="21">
        <v>26980</v>
      </c>
      <c r="D107" s="19">
        <v>27580</v>
      </c>
      <c r="E107" s="21">
        <f>D107-C107</f>
        <v>600</v>
      </c>
      <c r="F107" s="45" t="s">
        <v>34</v>
      </c>
      <c r="G107" s="20" t="s">
        <v>17</v>
      </c>
      <c r="H107" s="21">
        <f>E107*14/31</f>
        <v>270.96774193548384</v>
      </c>
      <c r="I107" s="22"/>
      <c r="J107" s="38"/>
    </row>
    <row r="108" spans="1:10" ht="18">
      <c r="A108" s="17"/>
      <c r="B108" s="18" t="s">
        <v>121</v>
      </c>
      <c r="C108" s="21"/>
      <c r="D108" s="19"/>
      <c r="E108" s="21">
        <f>+E107</f>
        <v>600</v>
      </c>
      <c r="F108" s="45" t="s">
        <v>33</v>
      </c>
      <c r="G108" s="20" t="s">
        <v>16</v>
      </c>
      <c r="H108" s="21">
        <f>E108*4</f>
        <v>2400</v>
      </c>
      <c r="I108" s="22"/>
      <c r="J108" s="38"/>
    </row>
    <row r="109" spans="1:10" ht="18">
      <c r="A109" s="17"/>
      <c r="B109" s="18"/>
      <c r="C109" s="21">
        <v>28050</v>
      </c>
      <c r="D109" s="19">
        <v>28810</v>
      </c>
      <c r="E109" s="21">
        <f>D109-C109</f>
        <v>760</v>
      </c>
      <c r="F109" s="45" t="s">
        <v>47</v>
      </c>
      <c r="G109" s="20" t="s">
        <v>16</v>
      </c>
      <c r="H109" s="21">
        <f>E109*4</f>
        <v>3040</v>
      </c>
      <c r="I109" s="22">
        <f>SUM(H107:H109)</f>
        <v>5710.967741935484</v>
      </c>
      <c r="J109" s="38"/>
    </row>
    <row r="110" spans="1:10" ht="18">
      <c r="A110" s="17"/>
      <c r="B110" s="18"/>
      <c r="C110" s="21"/>
      <c r="D110" s="19"/>
      <c r="E110" s="21"/>
      <c r="F110" s="45"/>
      <c r="G110" s="24"/>
      <c r="H110" s="21"/>
      <c r="I110" s="22"/>
      <c r="J110" s="38"/>
    </row>
    <row r="111" spans="1:10" ht="18">
      <c r="A111" s="17">
        <v>26</v>
      </c>
      <c r="B111" s="18" t="s">
        <v>122</v>
      </c>
      <c r="C111" s="21">
        <v>24930</v>
      </c>
      <c r="D111" s="19">
        <v>25140</v>
      </c>
      <c r="E111" s="21">
        <f>D111-C111</f>
        <v>210</v>
      </c>
      <c r="F111" s="45" t="s">
        <v>34</v>
      </c>
      <c r="G111" s="20" t="s">
        <v>17</v>
      </c>
      <c r="H111" s="21">
        <f>E111*14/31</f>
        <v>94.83870967741936</v>
      </c>
      <c r="I111" s="22"/>
      <c r="J111" s="38"/>
    </row>
    <row r="112" spans="1:10" ht="18">
      <c r="A112" s="17"/>
      <c r="B112" s="18" t="s">
        <v>123</v>
      </c>
      <c r="C112" s="21"/>
      <c r="D112" s="19"/>
      <c r="E112" s="21">
        <f>+E111</f>
        <v>210</v>
      </c>
      <c r="F112" s="45" t="s">
        <v>33</v>
      </c>
      <c r="G112" s="20" t="s">
        <v>16</v>
      </c>
      <c r="H112" s="21">
        <f>E112*4</f>
        <v>840</v>
      </c>
      <c r="I112" s="22"/>
      <c r="J112" s="38"/>
    </row>
    <row r="113" spans="1:10" ht="18">
      <c r="A113" s="17"/>
      <c r="B113" s="18"/>
      <c r="C113" s="21">
        <v>25440</v>
      </c>
      <c r="D113" s="19">
        <v>26350</v>
      </c>
      <c r="E113" s="21">
        <f>D113-C113</f>
        <v>910</v>
      </c>
      <c r="F113" s="45" t="s">
        <v>47</v>
      </c>
      <c r="G113" s="20" t="s">
        <v>16</v>
      </c>
      <c r="H113" s="21">
        <f>E113*4</f>
        <v>3640</v>
      </c>
      <c r="I113" s="22">
        <f>SUM(H111:H113)</f>
        <v>4574.8387096774195</v>
      </c>
      <c r="J113" s="38"/>
    </row>
    <row r="114" spans="1:10" ht="18">
      <c r="A114" s="17"/>
      <c r="B114" s="18"/>
      <c r="C114" s="21"/>
      <c r="D114" s="19"/>
      <c r="E114" s="21"/>
      <c r="F114" s="45"/>
      <c r="G114" s="24"/>
      <c r="H114" s="21"/>
      <c r="I114" s="22"/>
      <c r="J114" s="38"/>
    </row>
    <row r="115" spans="1:10" ht="18">
      <c r="A115" s="17">
        <v>27</v>
      </c>
      <c r="B115" s="18" t="s">
        <v>124</v>
      </c>
      <c r="C115" s="21">
        <v>27500</v>
      </c>
      <c r="D115" s="19">
        <v>27580</v>
      </c>
      <c r="E115" s="21">
        <f>D115-C115</f>
        <v>80</v>
      </c>
      <c r="F115" s="45" t="s">
        <v>125</v>
      </c>
      <c r="G115" s="20" t="s">
        <v>21</v>
      </c>
      <c r="H115" s="21">
        <f>E115*5/30</f>
        <v>13.333333333333334</v>
      </c>
      <c r="I115" s="22"/>
      <c r="J115" s="38"/>
    </row>
    <row r="116" spans="1:10" ht="18">
      <c r="A116" s="17"/>
      <c r="B116" s="18" t="s">
        <v>49</v>
      </c>
      <c r="C116" s="21"/>
      <c r="D116" s="19"/>
      <c r="E116" s="21">
        <f>+E115</f>
        <v>80</v>
      </c>
      <c r="F116" s="45" t="s">
        <v>126</v>
      </c>
      <c r="G116" s="20" t="s">
        <v>12</v>
      </c>
      <c r="H116" s="21">
        <f>E116*3</f>
        <v>240</v>
      </c>
      <c r="I116" s="22"/>
      <c r="J116" s="38"/>
    </row>
    <row r="117" spans="1:10" ht="18">
      <c r="A117" s="17"/>
      <c r="B117" s="18"/>
      <c r="C117" s="21">
        <v>28590</v>
      </c>
      <c r="D117" s="19">
        <v>28810</v>
      </c>
      <c r="E117" s="21">
        <f>D117-C117</f>
        <v>220</v>
      </c>
      <c r="F117" s="45" t="s">
        <v>47</v>
      </c>
      <c r="G117" s="20" t="s">
        <v>16</v>
      </c>
      <c r="H117" s="21">
        <f>E117*4</f>
        <v>880</v>
      </c>
      <c r="I117" s="22">
        <f>SUM(H115:H117)</f>
        <v>1133.3333333333333</v>
      </c>
      <c r="J117" s="38"/>
    </row>
    <row r="118" spans="1:10" ht="18">
      <c r="A118" s="17"/>
      <c r="B118" s="18"/>
      <c r="C118" s="21"/>
      <c r="D118" s="19"/>
      <c r="E118" s="21"/>
      <c r="F118" s="45"/>
      <c r="G118" s="24"/>
      <c r="H118" s="21"/>
      <c r="I118" s="22"/>
      <c r="J118" s="38"/>
    </row>
    <row r="119" spans="1:10" ht="18">
      <c r="A119" s="17">
        <v>28</v>
      </c>
      <c r="B119" s="18" t="s">
        <v>127</v>
      </c>
      <c r="C119" s="21">
        <v>26980</v>
      </c>
      <c r="D119" s="19">
        <v>27580</v>
      </c>
      <c r="E119" s="21">
        <f>D119-C119</f>
        <v>600</v>
      </c>
      <c r="F119" s="45" t="s">
        <v>73</v>
      </c>
      <c r="G119" s="20" t="s">
        <v>74</v>
      </c>
      <c r="H119" s="21">
        <f>E119*27/31</f>
        <v>522.5806451612904</v>
      </c>
      <c r="I119" s="22"/>
      <c r="J119" s="38"/>
    </row>
    <row r="120" spans="1:10" ht="18">
      <c r="A120" s="17"/>
      <c r="B120" s="18" t="s">
        <v>128</v>
      </c>
      <c r="C120" s="21"/>
      <c r="D120" s="19"/>
      <c r="E120" s="21">
        <f>+E119</f>
        <v>600</v>
      </c>
      <c r="F120" s="45" t="s">
        <v>52</v>
      </c>
      <c r="G120" s="20" t="s">
        <v>53</v>
      </c>
      <c r="H120" s="21">
        <f>E120*2</f>
        <v>1200</v>
      </c>
      <c r="I120" s="22"/>
      <c r="J120" s="38"/>
    </row>
    <row r="121" spans="1:10" ht="18">
      <c r="A121" s="17"/>
      <c r="B121" s="18"/>
      <c r="C121" s="21">
        <v>28050</v>
      </c>
      <c r="D121" s="19">
        <v>28810</v>
      </c>
      <c r="E121" s="21">
        <f>D121-C121</f>
        <v>760</v>
      </c>
      <c r="F121" s="45" t="s">
        <v>47</v>
      </c>
      <c r="G121" s="20" t="s">
        <v>16</v>
      </c>
      <c r="H121" s="21">
        <f>E121*4</f>
        <v>3040</v>
      </c>
      <c r="I121" s="22">
        <f>SUM(H119:H121)</f>
        <v>4762.58064516129</v>
      </c>
      <c r="J121" s="38"/>
    </row>
    <row r="122" spans="1:10" ht="18">
      <c r="A122" s="17"/>
      <c r="B122" s="18"/>
      <c r="C122" s="21"/>
      <c r="D122" s="19"/>
      <c r="E122" s="21"/>
      <c r="F122" s="45"/>
      <c r="G122" s="24"/>
      <c r="H122" s="21"/>
      <c r="I122" s="22"/>
      <c r="J122" s="38"/>
    </row>
    <row r="123" spans="1:10" ht="18">
      <c r="A123" s="17">
        <v>29</v>
      </c>
      <c r="B123" s="18" t="s">
        <v>129</v>
      </c>
      <c r="C123" s="21">
        <v>30280</v>
      </c>
      <c r="D123" s="19">
        <v>30620</v>
      </c>
      <c r="E123" s="21">
        <f>D123-C123</f>
        <v>340</v>
      </c>
      <c r="F123" s="45" t="s">
        <v>131</v>
      </c>
      <c r="G123" s="20" t="s">
        <v>17</v>
      </c>
      <c r="H123" s="21">
        <f>E123*14/28</f>
        <v>170</v>
      </c>
      <c r="I123" s="22"/>
      <c r="J123" s="38"/>
    </row>
    <row r="124" spans="1:10" ht="18">
      <c r="A124" s="17"/>
      <c r="B124" s="18" t="s">
        <v>130</v>
      </c>
      <c r="C124" s="21"/>
      <c r="D124" s="19"/>
      <c r="E124" s="21">
        <f>+E123</f>
        <v>340</v>
      </c>
      <c r="F124" s="45" t="s">
        <v>107</v>
      </c>
      <c r="G124" s="20" t="s">
        <v>10</v>
      </c>
      <c r="H124" s="21">
        <f>E124*1</f>
        <v>340</v>
      </c>
      <c r="I124" s="22"/>
      <c r="J124" s="38"/>
    </row>
    <row r="125" spans="1:10" ht="18">
      <c r="A125" s="17"/>
      <c r="B125" s="18"/>
      <c r="C125" s="21">
        <v>30850</v>
      </c>
      <c r="D125" s="19">
        <v>31250</v>
      </c>
      <c r="E125" s="21">
        <f>D125-C125</f>
        <v>400</v>
      </c>
      <c r="F125" s="45" t="s">
        <v>25</v>
      </c>
      <c r="G125" s="20" t="s">
        <v>13</v>
      </c>
      <c r="H125" s="21">
        <f>E125*6</f>
        <v>2400</v>
      </c>
      <c r="I125" s="22"/>
      <c r="J125" s="38"/>
    </row>
    <row r="126" spans="1:10" ht="18">
      <c r="A126" s="17"/>
      <c r="B126" s="18"/>
      <c r="C126" s="21">
        <v>32650</v>
      </c>
      <c r="D126" s="19">
        <v>33140</v>
      </c>
      <c r="E126" s="21">
        <f>D126-C126</f>
        <v>490</v>
      </c>
      <c r="F126" s="45" t="s">
        <v>47</v>
      </c>
      <c r="G126" s="20" t="s">
        <v>16</v>
      </c>
      <c r="H126" s="21">
        <f>E126*4</f>
        <v>1960</v>
      </c>
      <c r="I126" s="22">
        <f>SUM(H123:H126)</f>
        <v>4870</v>
      </c>
      <c r="J126" s="38"/>
    </row>
    <row r="127" spans="1:10" ht="18">
      <c r="A127" s="17"/>
      <c r="B127" s="18"/>
      <c r="C127" s="21"/>
      <c r="D127" s="19"/>
      <c r="E127" s="21"/>
      <c r="F127" s="45"/>
      <c r="G127" s="24"/>
      <c r="H127" s="21"/>
      <c r="I127" s="22"/>
      <c r="J127" s="38"/>
    </row>
    <row r="128" spans="1:10" ht="18">
      <c r="A128" s="17">
        <v>30</v>
      </c>
      <c r="B128" s="18" t="s">
        <v>132</v>
      </c>
      <c r="C128" s="21">
        <v>28050</v>
      </c>
      <c r="D128" s="19">
        <v>28190</v>
      </c>
      <c r="E128" s="21">
        <f>D128-C128</f>
        <v>140</v>
      </c>
      <c r="F128" s="45" t="s">
        <v>133</v>
      </c>
      <c r="G128" s="20" t="s">
        <v>134</v>
      </c>
      <c r="H128" s="21">
        <f>E128*20/30</f>
        <v>93.33333333333333</v>
      </c>
      <c r="I128" s="22"/>
      <c r="J128" s="38"/>
    </row>
    <row r="129" spans="1:10" ht="18">
      <c r="A129" s="17"/>
      <c r="B129" s="18" t="s">
        <v>77</v>
      </c>
      <c r="C129" s="21"/>
      <c r="D129" s="19"/>
      <c r="E129" s="21">
        <f>+E128</f>
        <v>140</v>
      </c>
      <c r="F129" s="45" t="s">
        <v>126</v>
      </c>
      <c r="G129" s="20" t="s">
        <v>12</v>
      </c>
      <c r="H129" s="21">
        <f>E129*3</f>
        <v>420</v>
      </c>
      <c r="I129" s="22"/>
      <c r="J129" s="38"/>
    </row>
    <row r="130" spans="1:10" ht="18">
      <c r="A130" s="17"/>
      <c r="B130" s="18"/>
      <c r="C130" s="21">
        <v>29140</v>
      </c>
      <c r="D130" s="19">
        <v>29420</v>
      </c>
      <c r="E130" s="21">
        <f>D130-C130</f>
        <v>280</v>
      </c>
      <c r="F130" s="45" t="s">
        <v>47</v>
      </c>
      <c r="G130" s="20" t="s">
        <v>16</v>
      </c>
      <c r="H130" s="21">
        <f>E130*4</f>
        <v>1120</v>
      </c>
      <c r="I130" s="22">
        <f>SUM(H128:H130)</f>
        <v>1633.3333333333335</v>
      </c>
      <c r="J130" s="38"/>
    </row>
    <row r="131" spans="1:10" ht="18">
      <c r="A131" s="17"/>
      <c r="B131" s="18"/>
      <c r="C131" s="21"/>
      <c r="D131" s="19"/>
      <c r="E131" s="21"/>
      <c r="F131" s="45"/>
      <c r="G131" s="20"/>
      <c r="H131" s="21"/>
      <c r="I131" s="22"/>
      <c r="J131" s="38"/>
    </row>
    <row r="132" spans="1:10" ht="18">
      <c r="A132" s="17">
        <v>31</v>
      </c>
      <c r="B132" s="18" t="s">
        <v>135</v>
      </c>
      <c r="C132" s="21">
        <v>25930</v>
      </c>
      <c r="D132" s="19">
        <v>26350</v>
      </c>
      <c r="E132" s="21">
        <f>D132-C132</f>
        <v>420</v>
      </c>
      <c r="F132" s="45" t="s">
        <v>136</v>
      </c>
      <c r="G132" s="20" t="s">
        <v>105</v>
      </c>
      <c r="H132" s="21">
        <f>E132*3/31</f>
        <v>40.645161290322584</v>
      </c>
      <c r="I132" s="22"/>
      <c r="J132" s="38"/>
    </row>
    <row r="133" spans="1:10" ht="18">
      <c r="A133" s="17"/>
      <c r="B133" s="18" t="s">
        <v>23</v>
      </c>
      <c r="C133" s="21"/>
      <c r="D133" s="19"/>
      <c r="E133" s="21">
        <f>+E132</f>
        <v>420</v>
      </c>
      <c r="F133" s="45" t="s">
        <v>137</v>
      </c>
      <c r="G133" s="20" t="s">
        <v>12</v>
      </c>
      <c r="H133" s="21">
        <f>E133*3</f>
        <v>1260</v>
      </c>
      <c r="I133" s="22"/>
      <c r="J133" s="38"/>
    </row>
    <row r="134" spans="1:10" ht="18">
      <c r="A134" s="17"/>
      <c r="B134" s="18"/>
      <c r="C134" s="21">
        <v>26450</v>
      </c>
      <c r="D134" s="19">
        <v>26970</v>
      </c>
      <c r="E134" s="21">
        <f>D134-C134</f>
        <v>520</v>
      </c>
      <c r="F134" s="45" t="s">
        <v>25</v>
      </c>
      <c r="G134" s="20" t="s">
        <v>13</v>
      </c>
      <c r="H134" s="21">
        <f>E134*6</f>
        <v>3120</v>
      </c>
      <c r="I134" s="22"/>
      <c r="J134" s="38"/>
    </row>
    <row r="135" spans="1:10" ht="18">
      <c r="A135" s="17"/>
      <c r="B135" s="18"/>
      <c r="C135" s="21">
        <v>27500</v>
      </c>
      <c r="D135" s="19">
        <v>28190</v>
      </c>
      <c r="E135" s="21">
        <f>D135-C135</f>
        <v>690</v>
      </c>
      <c r="F135" s="45" t="s">
        <v>47</v>
      </c>
      <c r="G135" s="20" t="s">
        <v>16</v>
      </c>
      <c r="H135" s="21">
        <f>E135*4</f>
        <v>2760</v>
      </c>
      <c r="I135" s="22">
        <f>SUM(H132:H135)</f>
        <v>7180.645161290323</v>
      </c>
      <c r="J135" s="38"/>
    </row>
    <row r="136" spans="1:10" ht="18">
      <c r="A136" s="17"/>
      <c r="B136" s="18"/>
      <c r="C136" s="21"/>
      <c r="D136" s="19"/>
      <c r="E136" s="21"/>
      <c r="F136" s="45"/>
      <c r="G136" s="24"/>
      <c r="H136" s="21"/>
      <c r="I136" s="22"/>
      <c r="J136" s="38"/>
    </row>
    <row r="137" spans="1:10" ht="18">
      <c r="A137" s="17">
        <v>32</v>
      </c>
      <c r="B137" s="18" t="s">
        <v>138</v>
      </c>
      <c r="C137" s="21">
        <v>25440</v>
      </c>
      <c r="D137" s="19">
        <v>25740</v>
      </c>
      <c r="E137" s="21">
        <f>D137-C137</f>
        <v>300</v>
      </c>
      <c r="F137" s="45" t="s">
        <v>140</v>
      </c>
      <c r="G137" s="20" t="s">
        <v>134</v>
      </c>
      <c r="H137" s="21">
        <f>E137*20/30</f>
        <v>200</v>
      </c>
      <c r="I137" s="22"/>
      <c r="J137" s="38"/>
    </row>
    <row r="138" spans="1:10" ht="18">
      <c r="A138" s="17"/>
      <c r="B138" s="18" t="s">
        <v>139</v>
      </c>
      <c r="C138" s="21"/>
      <c r="D138" s="19"/>
      <c r="E138" s="21">
        <f>+E137</f>
        <v>300</v>
      </c>
      <c r="F138" s="45" t="s">
        <v>29</v>
      </c>
      <c r="G138" s="20" t="s">
        <v>15</v>
      </c>
      <c r="H138" s="21">
        <f>E138*5</f>
        <v>1500</v>
      </c>
      <c r="I138" s="22"/>
      <c r="J138" s="38"/>
    </row>
    <row r="139" spans="1:10" ht="18">
      <c r="A139" s="17"/>
      <c r="B139" s="18"/>
      <c r="C139" s="21">
        <v>26450</v>
      </c>
      <c r="D139" s="19">
        <v>26970</v>
      </c>
      <c r="E139" s="21">
        <f>D139-C139</f>
        <v>520</v>
      </c>
      <c r="F139" s="45" t="s">
        <v>47</v>
      </c>
      <c r="G139" s="20" t="s">
        <v>16</v>
      </c>
      <c r="H139" s="21">
        <f>E139*4</f>
        <v>2080</v>
      </c>
      <c r="I139" s="22">
        <f>SUM(H137:H139)</f>
        <v>3780</v>
      </c>
      <c r="J139" s="38"/>
    </row>
    <row r="140" spans="1:10" ht="18">
      <c r="A140" s="17"/>
      <c r="B140" s="18"/>
      <c r="C140" s="21"/>
      <c r="D140" s="19"/>
      <c r="E140" s="21"/>
      <c r="F140" s="45"/>
      <c r="G140" s="24"/>
      <c r="H140" s="21"/>
      <c r="I140" s="22"/>
      <c r="J140" s="38"/>
    </row>
    <row r="141" spans="1:10" ht="18">
      <c r="A141" s="17">
        <v>33</v>
      </c>
      <c r="B141" s="18" t="s">
        <v>141</v>
      </c>
      <c r="C141" s="21">
        <v>29140</v>
      </c>
      <c r="D141" s="19">
        <v>29420</v>
      </c>
      <c r="E141" s="21">
        <f>D141-C141</f>
        <v>280</v>
      </c>
      <c r="F141" s="45" t="s">
        <v>143</v>
      </c>
      <c r="G141" s="20" t="s">
        <v>28</v>
      </c>
      <c r="H141" s="21">
        <f>E141*29/31</f>
        <v>261.93548387096774</v>
      </c>
      <c r="I141" s="22"/>
      <c r="J141" s="38"/>
    </row>
    <row r="142" spans="1:10" ht="18">
      <c r="A142" s="17" t="s">
        <v>142</v>
      </c>
      <c r="B142" s="18" t="s">
        <v>99</v>
      </c>
      <c r="C142" s="21"/>
      <c r="D142" s="19"/>
      <c r="E142" s="21">
        <f>+E141</f>
        <v>280</v>
      </c>
      <c r="F142" s="45" t="s">
        <v>52</v>
      </c>
      <c r="G142" s="20" t="s">
        <v>53</v>
      </c>
      <c r="H142" s="21">
        <f>E142*2</f>
        <v>560</v>
      </c>
      <c r="I142" s="22"/>
      <c r="J142" s="38"/>
    </row>
    <row r="143" spans="1:10" ht="18">
      <c r="A143" s="17"/>
      <c r="B143" s="18"/>
      <c r="C143" s="21">
        <v>30280</v>
      </c>
      <c r="D143" s="19">
        <v>30620</v>
      </c>
      <c r="E143" s="21">
        <f>D143-C143</f>
        <v>340</v>
      </c>
      <c r="F143" s="45" t="s">
        <v>47</v>
      </c>
      <c r="G143" s="20" t="s">
        <v>16</v>
      </c>
      <c r="H143" s="21">
        <f>E143*4</f>
        <v>1360</v>
      </c>
      <c r="I143" s="22">
        <f>SUM(H141:H143)</f>
        <v>2181.935483870968</v>
      </c>
      <c r="J143" s="38"/>
    </row>
    <row r="144" spans="1:10" ht="18">
      <c r="A144" s="17"/>
      <c r="B144" s="18"/>
      <c r="C144" s="21"/>
      <c r="D144" s="19"/>
      <c r="E144" s="21"/>
      <c r="F144" s="45"/>
      <c r="G144" s="24"/>
      <c r="H144" s="21"/>
      <c r="I144" s="22"/>
      <c r="J144" s="38"/>
    </row>
    <row r="145" spans="1:10" ht="18">
      <c r="A145" s="17">
        <v>34</v>
      </c>
      <c r="B145" s="18" t="s">
        <v>144</v>
      </c>
      <c r="C145" s="21">
        <v>27500</v>
      </c>
      <c r="D145" s="19">
        <v>27580</v>
      </c>
      <c r="E145" s="21">
        <f>D145-C145</f>
        <v>80</v>
      </c>
      <c r="F145" s="45" t="s">
        <v>143</v>
      </c>
      <c r="G145" s="20" t="s">
        <v>28</v>
      </c>
      <c r="H145" s="21">
        <f>E145*29/31</f>
        <v>74.83870967741936</v>
      </c>
      <c r="I145" s="22"/>
      <c r="J145" s="38"/>
    </row>
    <row r="146" spans="1:10" ht="18">
      <c r="A146" s="17"/>
      <c r="B146" s="18" t="s">
        <v>145</v>
      </c>
      <c r="C146" s="21"/>
      <c r="D146" s="19"/>
      <c r="E146" s="21">
        <f>+E145</f>
        <v>80</v>
      </c>
      <c r="F146" s="45" t="s">
        <v>52</v>
      </c>
      <c r="G146" s="20" t="s">
        <v>53</v>
      </c>
      <c r="H146" s="21">
        <f>E146*2</f>
        <v>160</v>
      </c>
      <c r="I146" s="22"/>
      <c r="J146" s="38"/>
    </row>
    <row r="147" spans="1:10" ht="18">
      <c r="A147" s="17"/>
      <c r="B147" s="18"/>
      <c r="C147" s="21">
        <v>28590</v>
      </c>
      <c r="D147" s="19">
        <v>28810</v>
      </c>
      <c r="E147" s="21">
        <f>D147-C147</f>
        <v>220</v>
      </c>
      <c r="F147" s="45" t="s">
        <v>47</v>
      </c>
      <c r="G147" s="20" t="s">
        <v>16</v>
      </c>
      <c r="H147" s="21">
        <f>E147*4</f>
        <v>880</v>
      </c>
      <c r="I147" s="22">
        <f>SUM(H145:H147)</f>
        <v>1114.8387096774193</v>
      </c>
      <c r="J147" s="38"/>
    </row>
    <row r="148" spans="1:10" ht="18">
      <c r="A148" s="17"/>
      <c r="B148" s="18"/>
      <c r="C148" s="21"/>
      <c r="D148" s="19"/>
      <c r="E148" s="21"/>
      <c r="F148" s="45"/>
      <c r="G148" s="24"/>
      <c r="H148" s="21"/>
      <c r="I148" s="22"/>
      <c r="J148" s="38"/>
    </row>
    <row r="149" spans="1:10" ht="18">
      <c r="A149" s="17">
        <v>35</v>
      </c>
      <c r="B149" s="18" t="s">
        <v>146</v>
      </c>
      <c r="C149" s="21">
        <v>28050</v>
      </c>
      <c r="D149" s="19">
        <v>28190</v>
      </c>
      <c r="E149" s="21">
        <f>D149-C149</f>
        <v>140</v>
      </c>
      <c r="F149" s="45" t="s">
        <v>56</v>
      </c>
      <c r="G149" s="20" t="s">
        <v>57</v>
      </c>
      <c r="H149" s="21">
        <f>E149*28/31</f>
        <v>126.45161290322581</v>
      </c>
      <c r="I149" s="22"/>
      <c r="J149" s="38"/>
    </row>
    <row r="150" spans="1:10" ht="18">
      <c r="A150" s="17"/>
      <c r="B150" s="18" t="s">
        <v>147</v>
      </c>
      <c r="C150" s="21"/>
      <c r="D150" s="19"/>
      <c r="E150" s="21">
        <f>+E149</f>
        <v>140</v>
      </c>
      <c r="F150" s="45" t="s">
        <v>52</v>
      </c>
      <c r="G150" s="20" t="s">
        <v>53</v>
      </c>
      <c r="H150" s="21">
        <f>E150*2</f>
        <v>280</v>
      </c>
      <c r="I150" s="22"/>
      <c r="J150" s="38"/>
    </row>
    <row r="151" spans="1:10" ht="18">
      <c r="A151" s="17"/>
      <c r="B151" s="18"/>
      <c r="C151" s="21">
        <v>29140</v>
      </c>
      <c r="D151" s="19">
        <v>29420</v>
      </c>
      <c r="E151" s="21">
        <f>D151-C151</f>
        <v>280</v>
      </c>
      <c r="F151" s="45" t="s">
        <v>47</v>
      </c>
      <c r="G151" s="20" t="s">
        <v>16</v>
      </c>
      <c r="H151" s="21">
        <f>E151*4</f>
        <v>1120</v>
      </c>
      <c r="I151" s="22">
        <f>SUM(H149:H151)</f>
        <v>1526.4516129032259</v>
      </c>
      <c r="J151" s="38"/>
    </row>
    <row r="152" spans="1:10" ht="18">
      <c r="A152" s="17"/>
      <c r="B152" s="18"/>
      <c r="C152" s="21"/>
      <c r="D152" s="19"/>
      <c r="E152" s="21"/>
      <c r="F152" s="45"/>
      <c r="G152" s="24"/>
      <c r="H152" s="21"/>
      <c r="I152" s="22"/>
      <c r="J152" s="38"/>
    </row>
    <row r="153" spans="1:10" ht="18">
      <c r="A153" s="17">
        <v>36</v>
      </c>
      <c r="B153" s="18" t="s">
        <v>148</v>
      </c>
      <c r="C153" s="21">
        <v>28590</v>
      </c>
      <c r="D153" s="19">
        <v>28810</v>
      </c>
      <c r="E153" s="21">
        <f>D153-C153</f>
        <v>220</v>
      </c>
      <c r="F153" s="45" t="s">
        <v>150</v>
      </c>
      <c r="G153" s="20" t="s">
        <v>14</v>
      </c>
      <c r="H153" s="21">
        <f>E153*6/28</f>
        <v>47.142857142857146</v>
      </c>
      <c r="I153" s="22"/>
      <c r="J153" s="38"/>
    </row>
    <row r="154" spans="1:10" ht="18">
      <c r="A154" s="17"/>
      <c r="B154" s="18" t="s">
        <v>149</v>
      </c>
      <c r="C154" s="21"/>
      <c r="D154" s="19"/>
      <c r="E154" s="21">
        <f>+E153</f>
        <v>220</v>
      </c>
      <c r="F154" s="45" t="s">
        <v>107</v>
      </c>
      <c r="G154" s="20" t="s">
        <v>10</v>
      </c>
      <c r="H154" s="21">
        <f>E154*1</f>
        <v>220</v>
      </c>
      <c r="I154" s="22"/>
      <c r="J154" s="38"/>
    </row>
    <row r="155" spans="1:10" ht="18">
      <c r="A155" s="17"/>
      <c r="B155" s="18"/>
      <c r="C155" s="21">
        <v>29140</v>
      </c>
      <c r="D155" s="19">
        <v>29420</v>
      </c>
      <c r="E155" s="21">
        <f>D155-C155</f>
        <v>280</v>
      </c>
      <c r="F155" s="45" t="s">
        <v>25</v>
      </c>
      <c r="G155" s="20" t="s">
        <v>13</v>
      </c>
      <c r="H155" s="21">
        <f>E155*6</f>
        <v>1680</v>
      </c>
      <c r="I155" s="22"/>
      <c r="J155" s="38"/>
    </row>
    <row r="156" spans="1:10" ht="18">
      <c r="A156" s="17"/>
      <c r="B156" s="18"/>
      <c r="C156" s="21">
        <v>30280</v>
      </c>
      <c r="D156" s="19">
        <v>30620</v>
      </c>
      <c r="E156" s="21">
        <f>D156-C156</f>
        <v>340</v>
      </c>
      <c r="F156" s="45" t="s">
        <v>47</v>
      </c>
      <c r="G156" s="20" t="s">
        <v>16</v>
      </c>
      <c r="H156" s="21">
        <f>E156*4</f>
        <v>1360</v>
      </c>
      <c r="I156" s="22">
        <f>SUM(H153:H156)</f>
        <v>3307.142857142857</v>
      </c>
      <c r="J156" s="38"/>
    </row>
    <row r="157" spans="1:10" ht="18">
      <c r="A157" s="17"/>
      <c r="B157" s="18"/>
      <c r="C157" s="21"/>
      <c r="D157" s="19"/>
      <c r="E157" s="21"/>
      <c r="F157" s="45"/>
      <c r="G157" s="24"/>
      <c r="H157" s="21"/>
      <c r="I157" s="22"/>
      <c r="J157" s="38"/>
    </row>
    <row r="158" spans="1:10" ht="18">
      <c r="A158" s="17">
        <v>37</v>
      </c>
      <c r="B158" s="18" t="s">
        <v>151</v>
      </c>
      <c r="C158" s="21">
        <v>25930</v>
      </c>
      <c r="D158" s="19">
        <v>26350</v>
      </c>
      <c r="E158" s="21">
        <f>D158-C158</f>
        <v>420</v>
      </c>
      <c r="F158" s="45" t="s">
        <v>153</v>
      </c>
      <c r="G158" s="20" t="s">
        <v>154</v>
      </c>
      <c r="H158" s="21">
        <f>E158*19/31</f>
        <v>257.4193548387097</v>
      </c>
      <c r="I158" s="22"/>
      <c r="J158" s="38"/>
    </row>
    <row r="159" spans="1:10" ht="18">
      <c r="A159" s="17"/>
      <c r="B159" s="18" t="s">
        <v>152</v>
      </c>
      <c r="C159" s="21">
        <v>26450</v>
      </c>
      <c r="D159" s="19">
        <v>26970</v>
      </c>
      <c r="E159" s="21">
        <f>D159-C159</f>
        <v>520</v>
      </c>
      <c r="F159" s="45" t="s">
        <v>25</v>
      </c>
      <c r="G159" s="20" t="s">
        <v>13</v>
      </c>
      <c r="H159" s="21">
        <f>E159*6</f>
        <v>3120</v>
      </c>
      <c r="I159" s="22"/>
      <c r="J159" s="38"/>
    </row>
    <row r="160" spans="1:10" ht="18">
      <c r="A160" s="17"/>
      <c r="B160" s="18"/>
      <c r="C160" s="21">
        <v>27500</v>
      </c>
      <c r="D160" s="19">
        <v>28190</v>
      </c>
      <c r="E160" s="21">
        <f>D160-C160</f>
        <v>690</v>
      </c>
      <c r="F160" s="45" t="s">
        <v>47</v>
      </c>
      <c r="G160" s="20" t="s">
        <v>16</v>
      </c>
      <c r="H160" s="21">
        <f>E160*4</f>
        <v>2760</v>
      </c>
      <c r="I160" s="22">
        <f>SUM(H158:H160)</f>
        <v>6137.41935483871</v>
      </c>
      <c r="J160" s="38"/>
    </row>
    <row r="161" spans="1:10" ht="18">
      <c r="A161" s="17"/>
      <c r="B161" s="18"/>
      <c r="C161" s="21"/>
      <c r="D161" s="19"/>
      <c r="E161" s="21"/>
      <c r="F161" s="45"/>
      <c r="G161" s="20"/>
      <c r="H161" s="21"/>
      <c r="I161" s="22"/>
      <c r="J161" s="38"/>
    </row>
    <row r="162" spans="1:10" ht="18">
      <c r="A162" s="17">
        <v>38</v>
      </c>
      <c r="B162" s="26" t="s">
        <v>155</v>
      </c>
      <c r="C162" s="21">
        <v>28590</v>
      </c>
      <c r="D162" s="19">
        <v>28810</v>
      </c>
      <c r="E162" s="21">
        <f>D162-C162</f>
        <v>220</v>
      </c>
      <c r="F162" s="45" t="s">
        <v>157</v>
      </c>
      <c r="G162" s="20" t="s">
        <v>134</v>
      </c>
      <c r="H162" s="21">
        <f>E162*20/30</f>
        <v>146.66666666666666</v>
      </c>
      <c r="I162" s="22"/>
      <c r="J162" s="38"/>
    </row>
    <row r="163" spans="1:10" ht="18">
      <c r="A163" s="17"/>
      <c r="B163" s="18" t="s">
        <v>156</v>
      </c>
      <c r="C163" s="21"/>
      <c r="D163" s="19"/>
      <c r="E163" s="21">
        <f>+E162</f>
        <v>220</v>
      </c>
      <c r="F163" s="45" t="s">
        <v>126</v>
      </c>
      <c r="G163" s="20" t="s">
        <v>12</v>
      </c>
      <c r="H163" s="21">
        <f>E163*3</f>
        <v>660</v>
      </c>
      <c r="I163" s="22"/>
      <c r="J163" s="38"/>
    </row>
    <row r="164" spans="1:10" ht="18">
      <c r="A164" s="17"/>
      <c r="B164" s="18"/>
      <c r="C164" s="21">
        <v>29690</v>
      </c>
      <c r="D164" s="19">
        <v>30020</v>
      </c>
      <c r="E164" s="21">
        <f>D164-C164</f>
        <v>330</v>
      </c>
      <c r="F164" s="45" t="s">
        <v>47</v>
      </c>
      <c r="G164" s="20" t="s">
        <v>16</v>
      </c>
      <c r="H164" s="21">
        <f>E164*4</f>
        <v>1320</v>
      </c>
      <c r="I164" s="22">
        <f>SUM(H162:H164)</f>
        <v>2126.6666666666665</v>
      </c>
      <c r="J164" s="38"/>
    </row>
    <row r="165" spans="1:10" ht="18">
      <c r="A165" s="17"/>
      <c r="B165" s="18"/>
      <c r="C165" s="21"/>
      <c r="D165" s="19"/>
      <c r="E165" s="21"/>
      <c r="F165" s="45"/>
      <c r="G165" s="24"/>
      <c r="H165" s="21"/>
      <c r="I165" s="22"/>
      <c r="J165" s="38"/>
    </row>
    <row r="166" spans="1:10" ht="18">
      <c r="A166" s="17">
        <v>39</v>
      </c>
      <c r="B166" s="18" t="s">
        <v>158</v>
      </c>
      <c r="C166" s="21">
        <v>25440</v>
      </c>
      <c r="D166" s="19">
        <v>25740</v>
      </c>
      <c r="E166" s="21">
        <f>D166-C166</f>
        <v>300</v>
      </c>
      <c r="F166" s="45" t="s">
        <v>165</v>
      </c>
      <c r="G166" s="20" t="s">
        <v>35</v>
      </c>
      <c r="H166" s="21">
        <f>E166*11/30</f>
        <v>110</v>
      </c>
      <c r="I166" s="22"/>
      <c r="J166" s="38"/>
    </row>
    <row r="167" spans="1:10" ht="18">
      <c r="A167" s="17"/>
      <c r="B167" s="18" t="s">
        <v>159</v>
      </c>
      <c r="C167" s="21"/>
      <c r="D167" s="19"/>
      <c r="E167" s="21">
        <f>+E166</f>
        <v>300</v>
      </c>
      <c r="F167" s="45" t="s">
        <v>126</v>
      </c>
      <c r="G167" s="20" t="s">
        <v>12</v>
      </c>
      <c r="H167" s="21">
        <f>E167*3</f>
        <v>900</v>
      </c>
      <c r="I167" s="22"/>
      <c r="J167" s="38"/>
    </row>
    <row r="168" spans="1:10" ht="18">
      <c r="A168" s="17"/>
      <c r="B168" s="18"/>
      <c r="C168" s="21">
        <v>26450</v>
      </c>
      <c r="D168" s="19">
        <v>26970</v>
      </c>
      <c r="E168" s="21">
        <f>D168-C168</f>
        <v>520</v>
      </c>
      <c r="F168" s="45" t="s">
        <v>47</v>
      </c>
      <c r="G168" s="20" t="s">
        <v>16</v>
      </c>
      <c r="H168" s="21">
        <f>E168*4</f>
        <v>2080</v>
      </c>
      <c r="I168" s="22">
        <f>SUM(H166:H168)</f>
        <v>3090</v>
      </c>
      <c r="J168" s="38"/>
    </row>
    <row r="169" spans="1:10" ht="18">
      <c r="A169" s="17"/>
      <c r="B169" s="18"/>
      <c r="C169" s="21"/>
      <c r="D169" s="19"/>
      <c r="E169" s="21"/>
      <c r="F169" s="45"/>
      <c r="G169" s="24"/>
      <c r="H169" s="21"/>
      <c r="I169" s="22"/>
      <c r="J169" s="38"/>
    </row>
    <row r="170" spans="1:10" ht="18">
      <c r="A170" s="17">
        <v>40</v>
      </c>
      <c r="B170" s="18" t="s">
        <v>160</v>
      </c>
      <c r="C170" s="21">
        <v>25440</v>
      </c>
      <c r="D170" s="19">
        <v>25740</v>
      </c>
      <c r="E170" s="21">
        <f>D170-C170</f>
        <v>300</v>
      </c>
      <c r="F170" s="45" t="s">
        <v>166</v>
      </c>
      <c r="G170" s="20" t="s">
        <v>14</v>
      </c>
      <c r="H170" s="21">
        <f>E170*6/30</f>
        <v>60</v>
      </c>
      <c r="I170" s="22"/>
      <c r="J170" s="38"/>
    </row>
    <row r="171" spans="1:10" ht="18">
      <c r="A171" s="17"/>
      <c r="B171" s="18" t="s">
        <v>161</v>
      </c>
      <c r="C171" s="21"/>
      <c r="D171" s="19"/>
      <c r="E171" s="21">
        <f>+E170</f>
        <v>300</v>
      </c>
      <c r="F171" s="45" t="s">
        <v>126</v>
      </c>
      <c r="G171" s="20" t="s">
        <v>12</v>
      </c>
      <c r="H171" s="21">
        <f>E171*3</f>
        <v>900</v>
      </c>
      <c r="I171" s="22"/>
      <c r="J171" s="38"/>
    </row>
    <row r="172" spans="1:10" ht="18">
      <c r="A172" s="17"/>
      <c r="B172" s="18"/>
      <c r="C172" s="21">
        <v>26450</v>
      </c>
      <c r="D172" s="19">
        <v>26970</v>
      </c>
      <c r="E172" s="21">
        <f>D172-C172</f>
        <v>520</v>
      </c>
      <c r="F172" s="45" t="s">
        <v>47</v>
      </c>
      <c r="G172" s="20" t="s">
        <v>16</v>
      </c>
      <c r="H172" s="21">
        <f>E172*4</f>
        <v>2080</v>
      </c>
      <c r="I172" s="22">
        <f>SUM(H170:H172)</f>
        <v>3040</v>
      </c>
      <c r="J172" s="38"/>
    </row>
    <row r="173" spans="1:10" ht="18">
      <c r="A173" s="17"/>
      <c r="B173" s="18"/>
      <c r="C173" s="21"/>
      <c r="D173" s="19"/>
      <c r="E173" s="21"/>
      <c r="F173" s="45"/>
      <c r="G173" s="24"/>
      <c r="H173" s="21"/>
      <c r="I173" s="22"/>
      <c r="J173" s="38"/>
    </row>
    <row r="174" spans="1:10" ht="18">
      <c r="A174" s="17">
        <v>41</v>
      </c>
      <c r="B174" s="18" t="s">
        <v>162</v>
      </c>
      <c r="C174" s="21">
        <v>24440</v>
      </c>
      <c r="D174" s="19">
        <v>24510</v>
      </c>
      <c r="E174" s="21">
        <f>D174-C174</f>
        <v>70</v>
      </c>
      <c r="F174" s="45" t="s">
        <v>125</v>
      </c>
      <c r="G174" s="20" t="s">
        <v>21</v>
      </c>
      <c r="H174" s="21">
        <f>E174*5/30</f>
        <v>11.666666666666666</v>
      </c>
      <c r="I174" s="22"/>
      <c r="J174" s="38"/>
    </row>
    <row r="175" spans="1:10" ht="18">
      <c r="A175" s="17"/>
      <c r="B175" s="18" t="s">
        <v>163</v>
      </c>
      <c r="C175" s="21"/>
      <c r="D175" s="19"/>
      <c r="E175" s="21">
        <f>+E174</f>
        <v>70</v>
      </c>
      <c r="F175" s="45" t="s">
        <v>126</v>
      </c>
      <c r="G175" s="20" t="s">
        <v>12</v>
      </c>
      <c r="H175" s="21">
        <f>E175*3</f>
        <v>210</v>
      </c>
      <c r="I175" s="22"/>
      <c r="J175" s="38"/>
    </row>
    <row r="176" spans="1:10" ht="18">
      <c r="A176" s="17"/>
      <c r="B176" s="18"/>
      <c r="C176" s="21">
        <v>25440</v>
      </c>
      <c r="D176" s="19">
        <v>25740</v>
      </c>
      <c r="E176" s="21">
        <f>D176-C176</f>
        <v>300</v>
      </c>
      <c r="F176" s="45" t="s">
        <v>47</v>
      </c>
      <c r="G176" s="20" t="s">
        <v>16</v>
      </c>
      <c r="H176" s="21">
        <f>E176*4</f>
        <v>1200</v>
      </c>
      <c r="I176" s="22">
        <f>SUM(H174:H176)</f>
        <v>1421.6666666666667</v>
      </c>
      <c r="J176" s="38"/>
    </row>
    <row r="177" spans="1:10" ht="18">
      <c r="A177" s="17"/>
      <c r="B177" s="18"/>
      <c r="C177" s="21"/>
      <c r="D177" s="19"/>
      <c r="E177" s="21"/>
      <c r="F177" s="45"/>
      <c r="G177" s="24"/>
      <c r="H177" s="21"/>
      <c r="I177" s="22"/>
      <c r="J177" s="38"/>
    </row>
    <row r="178" spans="1:10" ht="18">
      <c r="A178" s="17">
        <v>42</v>
      </c>
      <c r="B178" s="18" t="s">
        <v>164</v>
      </c>
      <c r="C178" s="21">
        <v>27500</v>
      </c>
      <c r="D178" s="19">
        <v>27580</v>
      </c>
      <c r="E178" s="21">
        <f>D178-C178</f>
        <v>80</v>
      </c>
      <c r="F178" s="45" t="s">
        <v>143</v>
      </c>
      <c r="G178" s="20" t="s">
        <v>28</v>
      </c>
      <c r="H178" s="21">
        <f>E178*29/31</f>
        <v>74.83870967741936</v>
      </c>
      <c r="I178" s="22"/>
      <c r="J178" s="38"/>
    </row>
    <row r="179" spans="1:10" ht="18">
      <c r="A179" s="17"/>
      <c r="B179" s="18" t="s">
        <v>30</v>
      </c>
      <c r="C179" s="21"/>
      <c r="D179" s="19"/>
      <c r="E179" s="21">
        <f>+E178</f>
        <v>80</v>
      </c>
      <c r="F179" s="45" t="s">
        <v>52</v>
      </c>
      <c r="G179" s="20" t="s">
        <v>53</v>
      </c>
      <c r="H179" s="21">
        <f>E179*2</f>
        <v>160</v>
      </c>
      <c r="I179" s="22"/>
      <c r="J179" s="38"/>
    </row>
    <row r="180" spans="1:10" ht="18">
      <c r="A180" s="17"/>
      <c r="B180" s="18"/>
      <c r="C180" s="21">
        <v>28590</v>
      </c>
      <c r="D180" s="19">
        <v>28810</v>
      </c>
      <c r="E180" s="21">
        <f>D180-C180</f>
        <v>220</v>
      </c>
      <c r="F180" s="45" t="s">
        <v>47</v>
      </c>
      <c r="G180" s="20" t="s">
        <v>16</v>
      </c>
      <c r="H180" s="21">
        <f>E180*4</f>
        <v>880</v>
      </c>
      <c r="I180" s="22">
        <f>SUM(H178:H180)</f>
        <v>1114.8387096774193</v>
      </c>
      <c r="J180" s="38"/>
    </row>
    <row r="181" spans="1:10" ht="18">
      <c r="A181" s="17"/>
      <c r="B181" s="18"/>
      <c r="C181" s="21"/>
      <c r="D181" s="19"/>
      <c r="E181" s="21"/>
      <c r="F181" s="45"/>
      <c r="G181" s="24"/>
      <c r="H181" s="21"/>
      <c r="I181" s="22"/>
      <c r="J181" s="38"/>
    </row>
    <row r="182" spans="1:10" ht="18">
      <c r="A182" s="17">
        <v>43</v>
      </c>
      <c r="B182" s="18" t="s">
        <v>167</v>
      </c>
      <c r="C182" s="21">
        <v>27500</v>
      </c>
      <c r="D182" s="19">
        <v>27580</v>
      </c>
      <c r="E182" s="21">
        <f>D182-C182</f>
        <v>80</v>
      </c>
      <c r="F182" s="45" t="s">
        <v>168</v>
      </c>
      <c r="G182" s="20" t="s">
        <v>83</v>
      </c>
      <c r="H182" s="21">
        <f>E182*7/31</f>
        <v>18.06451612903226</v>
      </c>
      <c r="I182" s="22"/>
      <c r="J182" s="38"/>
    </row>
    <row r="183" spans="1:10" ht="18">
      <c r="A183" s="17"/>
      <c r="B183" s="18" t="s">
        <v>36</v>
      </c>
      <c r="C183" s="21"/>
      <c r="D183" s="19"/>
      <c r="E183" s="21">
        <f>+E182</f>
        <v>80</v>
      </c>
      <c r="F183" s="45" t="s">
        <v>33</v>
      </c>
      <c r="G183" s="20" t="s">
        <v>16</v>
      </c>
      <c r="H183" s="21">
        <f>E183*4</f>
        <v>320</v>
      </c>
      <c r="I183" s="22"/>
      <c r="J183" s="38"/>
    </row>
    <row r="184" spans="1:10" ht="18">
      <c r="A184" s="17"/>
      <c r="B184" s="18"/>
      <c r="C184" s="21">
        <v>28590</v>
      </c>
      <c r="D184" s="19">
        <v>28810</v>
      </c>
      <c r="E184" s="21">
        <f>D184-C184</f>
        <v>220</v>
      </c>
      <c r="F184" s="45" t="s">
        <v>47</v>
      </c>
      <c r="G184" s="20" t="s">
        <v>16</v>
      </c>
      <c r="H184" s="21">
        <f>E184*4</f>
        <v>880</v>
      </c>
      <c r="I184" s="22">
        <f>SUM(H182:H184)</f>
        <v>1218.0645161290322</v>
      </c>
      <c r="J184" s="38"/>
    </row>
    <row r="185" spans="1:10" ht="18">
      <c r="A185" s="17"/>
      <c r="B185" s="18"/>
      <c r="C185" s="21"/>
      <c r="D185" s="19"/>
      <c r="E185" s="21"/>
      <c r="F185" s="45"/>
      <c r="G185" s="24"/>
      <c r="H185" s="21"/>
      <c r="I185" s="22"/>
      <c r="J185" s="38"/>
    </row>
    <row r="186" spans="1:10" ht="18">
      <c r="A186" s="17">
        <v>44</v>
      </c>
      <c r="B186" s="18" t="s">
        <v>169</v>
      </c>
      <c r="C186" s="21">
        <v>26450</v>
      </c>
      <c r="D186" s="19">
        <v>26970</v>
      </c>
      <c r="E186" s="21">
        <f>D186-C186</f>
        <v>520</v>
      </c>
      <c r="F186" s="45" t="s">
        <v>171</v>
      </c>
      <c r="G186" s="20" t="s">
        <v>172</v>
      </c>
      <c r="H186" s="21">
        <f>E186*1/31</f>
        <v>16.774193548387096</v>
      </c>
      <c r="I186" s="22"/>
      <c r="J186" s="38"/>
    </row>
    <row r="187" spans="1:10" ht="18">
      <c r="A187" s="17"/>
      <c r="B187" s="18" t="s">
        <v>170</v>
      </c>
      <c r="C187" s="21"/>
      <c r="D187" s="19"/>
      <c r="E187" s="21">
        <f>+E186</f>
        <v>520</v>
      </c>
      <c r="F187" s="45" t="s">
        <v>33</v>
      </c>
      <c r="G187" s="20" t="s">
        <v>16</v>
      </c>
      <c r="H187" s="21">
        <f>E187*4</f>
        <v>2080</v>
      </c>
      <c r="I187" s="22"/>
      <c r="J187" s="38"/>
    </row>
    <row r="188" spans="1:10" ht="18">
      <c r="A188" s="17"/>
      <c r="B188" s="18"/>
      <c r="C188" s="21">
        <v>27500</v>
      </c>
      <c r="D188" s="19">
        <v>28190</v>
      </c>
      <c r="E188" s="21">
        <f>D188-C188</f>
        <v>690</v>
      </c>
      <c r="F188" s="45" t="s">
        <v>47</v>
      </c>
      <c r="G188" s="20" t="s">
        <v>16</v>
      </c>
      <c r="H188" s="21">
        <f>E188*4</f>
        <v>2760</v>
      </c>
      <c r="I188" s="22">
        <f>SUM(H186:H188)</f>
        <v>4856.774193548387</v>
      </c>
      <c r="J188" s="38"/>
    </row>
    <row r="189" spans="1:10" ht="18">
      <c r="A189" s="17"/>
      <c r="B189" s="18"/>
      <c r="C189" s="21"/>
      <c r="D189" s="19"/>
      <c r="E189" s="21"/>
      <c r="F189" s="45"/>
      <c r="G189" s="24"/>
      <c r="H189" s="21"/>
      <c r="I189" s="22"/>
      <c r="J189" s="38"/>
    </row>
    <row r="190" spans="1:10" ht="18">
      <c r="A190" s="17">
        <v>45</v>
      </c>
      <c r="B190" s="18" t="s">
        <v>173</v>
      </c>
      <c r="C190" s="21">
        <v>32650</v>
      </c>
      <c r="D190" s="19">
        <v>33140</v>
      </c>
      <c r="E190" s="21">
        <f>D190-C190</f>
        <v>490</v>
      </c>
      <c r="F190" s="45" t="s">
        <v>143</v>
      </c>
      <c r="G190" s="20" t="s">
        <v>28</v>
      </c>
      <c r="H190" s="21">
        <f>E190*29/31</f>
        <v>458.38709677419354</v>
      </c>
      <c r="I190" s="22"/>
      <c r="J190" s="38"/>
    </row>
    <row r="191" spans="1:10" ht="18">
      <c r="A191" s="17"/>
      <c r="B191" s="18" t="s">
        <v>174</v>
      </c>
      <c r="C191" s="21"/>
      <c r="D191" s="19"/>
      <c r="E191" s="21">
        <f>+E190</f>
        <v>490</v>
      </c>
      <c r="F191" s="45" t="s">
        <v>52</v>
      </c>
      <c r="G191" s="20" t="s">
        <v>53</v>
      </c>
      <c r="H191" s="21">
        <f>E191*2</f>
        <v>980</v>
      </c>
      <c r="I191" s="22"/>
      <c r="J191" s="38"/>
    </row>
    <row r="192" spans="1:10" ht="18">
      <c r="A192" s="17"/>
      <c r="B192" s="18"/>
      <c r="C192" s="21">
        <v>33850</v>
      </c>
      <c r="D192" s="19">
        <v>34470</v>
      </c>
      <c r="E192" s="21">
        <f>D192-C192</f>
        <v>620</v>
      </c>
      <c r="F192" s="45" t="s">
        <v>47</v>
      </c>
      <c r="G192" s="20" t="s">
        <v>16</v>
      </c>
      <c r="H192" s="21">
        <f>E192*4</f>
        <v>2480</v>
      </c>
      <c r="I192" s="22">
        <f>SUM(H190:H192)</f>
        <v>3918.3870967741937</v>
      </c>
      <c r="J192" s="38"/>
    </row>
    <row r="193" spans="1:10" ht="18">
      <c r="A193" s="17"/>
      <c r="B193" s="18"/>
      <c r="C193" s="21"/>
      <c r="D193" s="19"/>
      <c r="E193" s="21"/>
      <c r="F193" s="45"/>
      <c r="G193" s="24"/>
      <c r="H193" s="21"/>
      <c r="I193" s="22"/>
      <c r="J193" s="38"/>
    </row>
    <row r="194" spans="1:10" ht="18">
      <c r="A194" s="17">
        <v>46</v>
      </c>
      <c r="B194" s="18" t="s">
        <v>175</v>
      </c>
      <c r="C194" s="21">
        <v>28050</v>
      </c>
      <c r="D194" s="19">
        <v>28190</v>
      </c>
      <c r="E194" s="21">
        <f>D194-C194</f>
        <v>140</v>
      </c>
      <c r="F194" s="45" t="s">
        <v>177</v>
      </c>
      <c r="G194" s="20" t="s">
        <v>32</v>
      </c>
      <c r="H194" s="21">
        <f>E194*4/31</f>
        <v>18.06451612903226</v>
      </c>
      <c r="I194" s="22"/>
      <c r="J194" s="38"/>
    </row>
    <row r="195" spans="1:10" ht="18">
      <c r="A195" s="17"/>
      <c r="B195" s="18" t="s">
        <v>176</v>
      </c>
      <c r="C195" s="21"/>
      <c r="D195" s="19"/>
      <c r="E195" s="21">
        <f>+E194</f>
        <v>140</v>
      </c>
      <c r="F195" s="45" t="s">
        <v>33</v>
      </c>
      <c r="G195" s="20" t="s">
        <v>16</v>
      </c>
      <c r="H195" s="21">
        <f>E195*4</f>
        <v>560</v>
      </c>
      <c r="I195" s="22"/>
      <c r="J195" s="38"/>
    </row>
    <row r="196" spans="1:10" ht="18">
      <c r="A196" s="17"/>
      <c r="B196" s="18"/>
      <c r="C196" s="21">
        <v>29140</v>
      </c>
      <c r="D196" s="19">
        <v>29420</v>
      </c>
      <c r="E196" s="21">
        <f>D196-C196</f>
        <v>280</v>
      </c>
      <c r="F196" s="45" t="s">
        <v>47</v>
      </c>
      <c r="G196" s="20" t="s">
        <v>16</v>
      </c>
      <c r="H196" s="21">
        <f>E196*4</f>
        <v>1120</v>
      </c>
      <c r="I196" s="22">
        <f>SUM(H194:H196)</f>
        <v>1698.0645161290322</v>
      </c>
      <c r="J196" s="38"/>
    </row>
    <row r="197" spans="1:10" ht="18">
      <c r="A197" s="17"/>
      <c r="B197" s="18"/>
      <c r="C197" s="21"/>
      <c r="D197" s="19"/>
      <c r="E197" s="21"/>
      <c r="F197" s="45"/>
      <c r="G197" s="24"/>
      <c r="H197" s="21"/>
      <c r="I197" s="22"/>
      <c r="J197" s="38"/>
    </row>
    <row r="198" spans="1:10" ht="18">
      <c r="A198" s="17">
        <v>47</v>
      </c>
      <c r="B198" s="18" t="s">
        <v>178</v>
      </c>
      <c r="C198" s="21">
        <v>28590</v>
      </c>
      <c r="D198" s="19">
        <v>28810</v>
      </c>
      <c r="E198" s="21">
        <f>D198-C198</f>
        <v>220</v>
      </c>
      <c r="F198" s="45" t="s">
        <v>180</v>
      </c>
      <c r="G198" s="20" t="s">
        <v>181</v>
      </c>
      <c r="H198" s="21">
        <f>E198*26/30</f>
        <v>190.66666666666666</v>
      </c>
      <c r="I198" s="22"/>
      <c r="J198" s="38"/>
    </row>
    <row r="199" spans="1:10" ht="18">
      <c r="A199" s="17"/>
      <c r="B199" s="18" t="s">
        <v>179</v>
      </c>
      <c r="C199" s="21"/>
      <c r="D199" s="19"/>
      <c r="E199" s="21">
        <f>+E198</f>
        <v>220</v>
      </c>
      <c r="F199" s="45" t="s">
        <v>126</v>
      </c>
      <c r="G199" s="20" t="s">
        <v>12</v>
      </c>
      <c r="H199" s="21">
        <f>E199*3</f>
        <v>660</v>
      </c>
      <c r="I199" s="22"/>
      <c r="J199" s="38"/>
    </row>
    <row r="200" spans="1:10" ht="18">
      <c r="A200" s="17"/>
      <c r="B200" s="18"/>
      <c r="C200" s="21">
        <v>29690</v>
      </c>
      <c r="D200" s="19">
        <v>30020</v>
      </c>
      <c r="E200" s="21">
        <f>D200-C200</f>
        <v>330</v>
      </c>
      <c r="F200" s="45" t="s">
        <v>47</v>
      </c>
      <c r="G200" s="20" t="s">
        <v>16</v>
      </c>
      <c r="H200" s="21">
        <f>E200*4</f>
        <v>1320</v>
      </c>
      <c r="I200" s="22">
        <f>SUM(H198:H200)</f>
        <v>2170.6666666666665</v>
      </c>
      <c r="J200" s="38"/>
    </row>
    <row r="201" spans="1:10" ht="18">
      <c r="A201" s="17"/>
      <c r="B201" s="18"/>
      <c r="C201" s="21"/>
      <c r="D201" s="19"/>
      <c r="E201" s="21"/>
      <c r="F201" s="45"/>
      <c r="G201" s="24"/>
      <c r="H201" s="21"/>
      <c r="I201" s="22"/>
      <c r="J201" s="38"/>
    </row>
    <row r="202" spans="1:10" ht="18">
      <c r="A202" s="17">
        <v>48</v>
      </c>
      <c r="B202" s="18" t="s">
        <v>182</v>
      </c>
      <c r="C202" s="21">
        <v>29690</v>
      </c>
      <c r="D202" s="19">
        <v>30020</v>
      </c>
      <c r="E202" s="21">
        <f>D202-C202</f>
        <v>330</v>
      </c>
      <c r="F202" s="45" t="s">
        <v>50</v>
      </c>
      <c r="G202" s="20" t="s">
        <v>51</v>
      </c>
      <c r="H202" s="21">
        <f>E202*30/31</f>
        <v>319.35483870967744</v>
      </c>
      <c r="I202" s="22"/>
      <c r="J202" s="38"/>
    </row>
    <row r="203" spans="1:10" ht="18">
      <c r="A203" s="17"/>
      <c r="B203" s="18" t="s">
        <v>114</v>
      </c>
      <c r="C203" s="21"/>
      <c r="D203" s="19"/>
      <c r="E203" s="21">
        <f>+E202</f>
        <v>330</v>
      </c>
      <c r="F203" s="45" t="s">
        <v>52</v>
      </c>
      <c r="G203" s="20" t="s">
        <v>53</v>
      </c>
      <c r="H203" s="21">
        <f>E203*2</f>
        <v>660</v>
      </c>
      <c r="I203" s="22"/>
      <c r="J203" s="38"/>
    </row>
    <row r="204" spans="1:10" ht="18">
      <c r="A204" s="17"/>
      <c r="B204" s="18"/>
      <c r="C204" s="21">
        <v>31440</v>
      </c>
      <c r="D204" s="19">
        <v>31870</v>
      </c>
      <c r="E204" s="21">
        <f>D204-C204</f>
        <v>430</v>
      </c>
      <c r="F204" s="45" t="s">
        <v>47</v>
      </c>
      <c r="G204" s="20" t="s">
        <v>16</v>
      </c>
      <c r="H204" s="21">
        <f>E204*4</f>
        <v>1720</v>
      </c>
      <c r="I204" s="22">
        <f>SUM(H202:H204)</f>
        <v>2699.3548387096776</v>
      </c>
      <c r="J204" s="38"/>
    </row>
    <row r="205" spans="1:10" ht="18">
      <c r="A205" s="17"/>
      <c r="B205" s="18"/>
      <c r="C205" s="21"/>
      <c r="D205" s="19"/>
      <c r="E205" s="21"/>
      <c r="F205" s="45"/>
      <c r="G205" s="24"/>
      <c r="H205" s="21"/>
      <c r="I205" s="22"/>
      <c r="J205" s="38"/>
    </row>
    <row r="206" spans="1:10" ht="18">
      <c r="A206" s="17">
        <v>49</v>
      </c>
      <c r="B206" s="18" t="s">
        <v>183</v>
      </c>
      <c r="C206" s="21">
        <v>24930</v>
      </c>
      <c r="D206" s="19">
        <v>25140</v>
      </c>
      <c r="E206" s="21">
        <f>D206-C206</f>
        <v>210</v>
      </c>
      <c r="F206" s="45" t="s">
        <v>184</v>
      </c>
      <c r="G206" s="20" t="s">
        <v>185</v>
      </c>
      <c r="H206" s="21">
        <f>E206*21/31</f>
        <v>142.25806451612902</v>
      </c>
      <c r="I206" s="22"/>
      <c r="J206" s="38"/>
    </row>
    <row r="207" spans="1:10" ht="18">
      <c r="A207" s="17"/>
      <c r="B207" s="18" t="s">
        <v>70</v>
      </c>
      <c r="C207" s="21"/>
      <c r="D207" s="19"/>
      <c r="E207" s="21">
        <f>E206</f>
        <v>210</v>
      </c>
      <c r="F207" s="45" t="s">
        <v>97</v>
      </c>
      <c r="G207" s="20" t="s">
        <v>53</v>
      </c>
      <c r="H207" s="21">
        <f>E207*2</f>
        <v>420</v>
      </c>
      <c r="I207" s="22"/>
      <c r="J207" s="38"/>
    </row>
    <row r="208" spans="1:10" ht="18">
      <c r="A208" s="17"/>
      <c r="B208" s="18"/>
      <c r="C208" s="21">
        <v>25440</v>
      </c>
      <c r="D208" s="19">
        <v>25740</v>
      </c>
      <c r="E208" s="21">
        <f>D208-C208</f>
        <v>300</v>
      </c>
      <c r="F208" s="45" t="s">
        <v>25</v>
      </c>
      <c r="G208" s="20" t="s">
        <v>13</v>
      </c>
      <c r="H208" s="21">
        <f>E208*6</f>
        <v>1800</v>
      </c>
      <c r="I208" s="22"/>
      <c r="J208" s="38"/>
    </row>
    <row r="209" spans="1:10" ht="18">
      <c r="A209" s="17"/>
      <c r="B209" s="18"/>
      <c r="C209" s="21">
        <v>26450</v>
      </c>
      <c r="D209" s="19">
        <v>26970</v>
      </c>
      <c r="E209" s="21">
        <f>D209-C209</f>
        <v>520</v>
      </c>
      <c r="F209" s="45" t="s">
        <v>47</v>
      </c>
      <c r="G209" s="20" t="s">
        <v>16</v>
      </c>
      <c r="H209" s="21">
        <f>E209*4</f>
        <v>2080</v>
      </c>
      <c r="I209" s="22">
        <f>SUM(H206:H209)</f>
        <v>4442.258064516129</v>
      </c>
      <c r="J209" s="38"/>
    </row>
    <row r="210" spans="1:10" ht="18">
      <c r="A210" s="17"/>
      <c r="B210" s="18"/>
      <c r="C210" s="21"/>
      <c r="D210" s="19"/>
      <c r="E210" s="21"/>
      <c r="F210" s="45"/>
      <c r="G210" s="24"/>
      <c r="H210" s="21"/>
      <c r="I210" s="22"/>
      <c r="J210" s="38"/>
    </row>
    <row r="211" spans="1:10" ht="18">
      <c r="A211" s="17">
        <v>50</v>
      </c>
      <c r="B211" s="18" t="s">
        <v>186</v>
      </c>
      <c r="C211" s="21">
        <v>24440</v>
      </c>
      <c r="D211" s="19">
        <v>24510</v>
      </c>
      <c r="E211" s="21">
        <f>D211-C211</f>
        <v>70</v>
      </c>
      <c r="F211" s="45" t="s">
        <v>188</v>
      </c>
      <c r="G211" s="20" t="s">
        <v>66</v>
      </c>
      <c r="H211" s="21">
        <f>E211*15/28</f>
        <v>37.5</v>
      </c>
      <c r="I211" s="22"/>
      <c r="J211" s="38"/>
    </row>
    <row r="212" spans="1:10" ht="18">
      <c r="A212" s="17"/>
      <c r="B212" s="18" t="s">
        <v>187</v>
      </c>
      <c r="C212" s="21"/>
      <c r="D212" s="19"/>
      <c r="E212" s="21">
        <f>E211</f>
        <v>70</v>
      </c>
      <c r="F212" s="45" t="s">
        <v>108</v>
      </c>
      <c r="G212" s="20" t="s">
        <v>10</v>
      </c>
      <c r="H212" s="21">
        <f>E212*1</f>
        <v>70</v>
      </c>
      <c r="I212" s="22"/>
      <c r="J212" s="38"/>
    </row>
    <row r="213" spans="1:10" ht="18">
      <c r="A213" s="17"/>
      <c r="B213" s="18"/>
      <c r="C213" s="21">
        <v>24930</v>
      </c>
      <c r="D213" s="19">
        <v>25140</v>
      </c>
      <c r="E213" s="21">
        <f>D213-C213</f>
        <v>210</v>
      </c>
      <c r="F213" s="45" t="s">
        <v>25</v>
      </c>
      <c r="G213" s="20" t="s">
        <v>13</v>
      </c>
      <c r="H213" s="21">
        <f>E213*6</f>
        <v>1260</v>
      </c>
      <c r="I213" s="22"/>
      <c r="J213" s="38"/>
    </row>
    <row r="214" spans="1:10" ht="18">
      <c r="A214" s="17"/>
      <c r="B214" s="18"/>
      <c r="C214" s="21">
        <v>25930</v>
      </c>
      <c r="D214" s="19">
        <v>26350</v>
      </c>
      <c r="E214" s="21">
        <f>D214-C214</f>
        <v>420</v>
      </c>
      <c r="F214" s="45" t="s">
        <v>47</v>
      </c>
      <c r="G214" s="20" t="s">
        <v>16</v>
      </c>
      <c r="H214" s="21">
        <f>E214*4</f>
        <v>1680</v>
      </c>
      <c r="I214" s="22">
        <f>SUM(H211:H214)</f>
        <v>3047.5</v>
      </c>
      <c r="J214" s="38"/>
    </row>
    <row r="215" spans="1:10" ht="18">
      <c r="A215" s="17"/>
      <c r="B215" s="18"/>
      <c r="C215" s="21"/>
      <c r="D215" s="19"/>
      <c r="E215" s="21"/>
      <c r="F215" s="45"/>
      <c r="G215" s="24"/>
      <c r="H215" s="21"/>
      <c r="I215" s="22"/>
      <c r="J215" s="38"/>
    </row>
    <row r="216" spans="1:10" ht="18">
      <c r="A216" s="17">
        <v>51</v>
      </c>
      <c r="B216" s="18" t="s">
        <v>189</v>
      </c>
      <c r="C216" s="21">
        <v>32650</v>
      </c>
      <c r="D216" s="19">
        <v>33140</v>
      </c>
      <c r="E216" s="21">
        <f>D216-C216</f>
        <v>490</v>
      </c>
      <c r="F216" s="45" t="s">
        <v>191</v>
      </c>
      <c r="G216" s="20" t="s">
        <v>105</v>
      </c>
      <c r="H216" s="21">
        <f>E216*3/30</f>
        <v>49</v>
      </c>
      <c r="I216" s="22"/>
      <c r="J216" s="38"/>
    </row>
    <row r="217" spans="1:10" ht="18">
      <c r="A217" s="17"/>
      <c r="B217" s="18" t="s">
        <v>190</v>
      </c>
      <c r="C217" s="21"/>
      <c r="D217" s="19"/>
      <c r="E217" s="21">
        <f>+E216</f>
        <v>490</v>
      </c>
      <c r="F217" s="45" t="s">
        <v>126</v>
      </c>
      <c r="G217" s="20" t="s">
        <v>12</v>
      </c>
      <c r="H217" s="21">
        <f>E217*3</f>
        <v>1470</v>
      </c>
      <c r="I217" s="22"/>
      <c r="J217" s="38"/>
    </row>
    <row r="218" spans="1:10" ht="18">
      <c r="A218" s="17"/>
      <c r="B218" s="18"/>
      <c r="C218" s="21">
        <v>33850</v>
      </c>
      <c r="D218" s="19">
        <v>34470</v>
      </c>
      <c r="E218" s="21">
        <f>D218-C218</f>
        <v>620</v>
      </c>
      <c r="F218" s="45" t="s">
        <v>47</v>
      </c>
      <c r="G218" s="20" t="s">
        <v>16</v>
      </c>
      <c r="H218" s="21">
        <f>E218*4</f>
        <v>2480</v>
      </c>
      <c r="I218" s="22">
        <f>SUM(H216:H218)</f>
        <v>3999</v>
      </c>
      <c r="J218" s="38"/>
    </row>
    <row r="219" spans="1:10" ht="18">
      <c r="A219" s="17"/>
      <c r="B219" s="18"/>
      <c r="C219" s="21"/>
      <c r="D219" s="19"/>
      <c r="E219" s="21"/>
      <c r="F219" s="45"/>
      <c r="G219" s="24"/>
      <c r="H219" s="21"/>
      <c r="I219" s="22"/>
      <c r="J219" s="38"/>
    </row>
    <row r="220" spans="1:10" ht="18">
      <c r="A220" s="17">
        <v>52</v>
      </c>
      <c r="B220" s="18" t="s">
        <v>192</v>
      </c>
      <c r="C220" s="21">
        <v>25930</v>
      </c>
      <c r="D220" s="19">
        <v>26350</v>
      </c>
      <c r="E220" s="21">
        <f>D220-C220</f>
        <v>420</v>
      </c>
      <c r="F220" s="45" t="s">
        <v>133</v>
      </c>
      <c r="G220" s="20" t="s">
        <v>134</v>
      </c>
      <c r="H220" s="21">
        <f>E220*20/30</f>
        <v>280</v>
      </c>
      <c r="I220" s="22"/>
      <c r="J220" s="38"/>
    </row>
    <row r="221" spans="1:10" ht="18">
      <c r="A221" s="17"/>
      <c r="B221" s="18" t="s">
        <v>193</v>
      </c>
      <c r="C221" s="21"/>
      <c r="D221" s="19"/>
      <c r="E221" s="21">
        <f>+E220</f>
        <v>420</v>
      </c>
      <c r="F221" s="45" t="s">
        <v>126</v>
      </c>
      <c r="G221" s="20" t="s">
        <v>12</v>
      </c>
      <c r="H221" s="21">
        <f>E221*3</f>
        <v>1260</v>
      </c>
      <c r="I221" s="22"/>
      <c r="J221" s="38"/>
    </row>
    <row r="222" spans="1:10" ht="18">
      <c r="A222" s="17"/>
      <c r="B222" s="18"/>
      <c r="C222" s="21">
        <v>26980</v>
      </c>
      <c r="D222" s="19">
        <v>27580</v>
      </c>
      <c r="E222" s="21">
        <f>D222-C222</f>
        <v>600</v>
      </c>
      <c r="F222" s="45" t="s">
        <v>47</v>
      </c>
      <c r="G222" s="20" t="s">
        <v>16</v>
      </c>
      <c r="H222" s="21">
        <f>E222*4</f>
        <v>2400</v>
      </c>
      <c r="I222" s="22">
        <f>SUM(H220:H222)</f>
        <v>3940</v>
      </c>
      <c r="J222" s="38"/>
    </row>
    <row r="223" spans="1:10" ht="18">
      <c r="A223" s="17"/>
      <c r="B223" s="18"/>
      <c r="C223" s="21"/>
      <c r="D223" s="19"/>
      <c r="E223" s="21"/>
      <c r="F223" s="45"/>
      <c r="G223" s="24"/>
      <c r="H223" s="21"/>
      <c r="I223" s="22"/>
      <c r="J223" s="38"/>
    </row>
    <row r="224" spans="1:10" ht="18">
      <c r="A224" s="17">
        <v>53</v>
      </c>
      <c r="B224" s="18" t="s">
        <v>194</v>
      </c>
      <c r="C224" s="21">
        <v>26980</v>
      </c>
      <c r="D224" s="19">
        <v>27580</v>
      </c>
      <c r="E224" s="21">
        <f>D224-C224</f>
        <v>600</v>
      </c>
      <c r="F224" s="45" t="s">
        <v>196</v>
      </c>
      <c r="G224" s="20" t="s">
        <v>57</v>
      </c>
      <c r="H224" s="21">
        <f>E224*28/31</f>
        <v>541.9354838709677</v>
      </c>
      <c r="I224" s="22"/>
      <c r="J224" s="38"/>
    </row>
    <row r="225" spans="1:10" ht="18">
      <c r="A225" s="17"/>
      <c r="B225" s="18" t="s">
        <v>195</v>
      </c>
      <c r="C225" s="21"/>
      <c r="D225" s="19"/>
      <c r="E225" s="21">
        <f>+E224</f>
        <v>600</v>
      </c>
      <c r="F225" s="45" t="s">
        <v>52</v>
      </c>
      <c r="G225" s="20" t="s">
        <v>53</v>
      </c>
      <c r="H225" s="21">
        <f>E225*2</f>
        <v>1200</v>
      </c>
      <c r="I225" s="22"/>
      <c r="J225" s="38"/>
    </row>
    <row r="226" spans="1:10" ht="18">
      <c r="A226" s="17"/>
      <c r="B226" s="18"/>
      <c r="C226" s="21">
        <v>28050</v>
      </c>
      <c r="D226" s="19">
        <v>28810</v>
      </c>
      <c r="E226" s="21">
        <f>D226-C226</f>
        <v>760</v>
      </c>
      <c r="F226" s="45" t="s">
        <v>47</v>
      </c>
      <c r="G226" s="20" t="s">
        <v>16</v>
      </c>
      <c r="H226" s="21">
        <f>E226*4</f>
        <v>3040</v>
      </c>
      <c r="I226" s="22">
        <f>SUM(H224:H226)</f>
        <v>4781.935483870968</v>
      </c>
      <c r="J226" s="38"/>
    </row>
    <row r="227" spans="1:10" ht="18">
      <c r="A227" s="17"/>
      <c r="B227" s="18"/>
      <c r="C227" s="21"/>
      <c r="D227" s="19"/>
      <c r="E227" s="21"/>
      <c r="F227" s="45"/>
      <c r="G227" s="24"/>
      <c r="H227" s="21"/>
      <c r="I227" s="22"/>
      <c r="J227" s="38"/>
    </row>
    <row r="228" spans="1:10" ht="18">
      <c r="A228" s="17">
        <v>54</v>
      </c>
      <c r="B228" s="18" t="s">
        <v>197</v>
      </c>
      <c r="C228" s="21">
        <v>27500</v>
      </c>
      <c r="D228" s="19">
        <v>27580</v>
      </c>
      <c r="E228" s="21">
        <f>D228-C228</f>
        <v>80</v>
      </c>
      <c r="F228" s="45" t="s">
        <v>199</v>
      </c>
      <c r="G228" s="20" t="s">
        <v>22</v>
      </c>
      <c r="H228" s="21">
        <f>E228*16/31</f>
        <v>41.29032258064516</v>
      </c>
      <c r="I228" s="22"/>
      <c r="J228" s="38"/>
    </row>
    <row r="229" spans="1:10" ht="18">
      <c r="A229" s="17"/>
      <c r="B229" s="18" t="s">
        <v>198</v>
      </c>
      <c r="C229" s="21"/>
      <c r="D229" s="19"/>
      <c r="E229" s="21">
        <f>+E228</f>
        <v>80</v>
      </c>
      <c r="F229" s="45" t="s">
        <v>52</v>
      </c>
      <c r="G229" s="20" t="s">
        <v>53</v>
      </c>
      <c r="H229" s="21">
        <f>E229*2</f>
        <v>160</v>
      </c>
      <c r="I229" s="22"/>
      <c r="J229" s="38"/>
    </row>
    <row r="230" spans="1:10" ht="18">
      <c r="A230" s="17"/>
      <c r="B230" s="18"/>
      <c r="C230" s="21">
        <v>28590</v>
      </c>
      <c r="D230" s="19">
        <v>28810</v>
      </c>
      <c r="E230" s="21">
        <f>D230-C230</f>
        <v>220</v>
      </c>
      <c r="F230" s="45" t="s">
        <v>47</v>
      </c>
      <c r="G230" s="20" t="s">
        <v>16</v>
      </c>
      <c r="H230" s="21">
        <f>E230*4</f>
        <v>880</v>
      </c>
      <c r="I230" s="22">
        <f>SUM(H228:H230)</f>
        <v>1081.2903225806451</v>
      </c>
      <c r="J230" s="38"/>
    </row>
    <row r="231" spans="1:10" ht="18">
      <c r="A231" s="17"/>
      <c r="B231" s="18"/>
      <c r="C231" s="21"/>
      <c r="D231" s="19"/>
      <c r="E231" s="21"/>
      <c r="F231" s="45"/>
      <c r="G231" s="24"/>
      <c r="H231" s="21"/>
      <c r="I231" s="22"/>
      <c r="J231" s="38"/>
    </row>
    <row r="232" spans="1:10" ht="18">
      <c r="A232" s="17">
        <v>55</v>
      </c>
      <c r="B232" s="18" t="s">
        <v>200</v>
      </c>
      <c r="C232" s="21">
        <v>26980</v>
      </c>
      <c r="D232" s="19">
        <v>27580</v>
      </c>
      <c r="E232" s="21">
        <f>D232-C232</f>
        <v>600</v>
      </c>
      <c r="F232" s="45" t="s">
        <v>136</v>
      </c>
      <c r="G232" s="20" t="s">
        <v>105</v>
      </c>
      <c r="H232" s="21">
        <f>E232*3/31</f>
        <v>58.064516129032256</v>
      </c>
      <c r="I232" s="22"/>
      <c r="J232" s="38"/>
    </row>
    <row r="233" spans="1:10" ht="18">
      <c r="A233" s="17"/>
      <c r="B233" s="18" t="s">
        <v>201</v>
      </c>
      <c r="C233" s="21"/>
      <c r="D233" s="19"/>
      <c r="E233" s="21">
        <f>E232</f>
        <v>600</v>
      </c>
      <c r="F233" s="45" t="s">
        <v>202</v>
      </c>
      <c r="G233" s="20" t="s">
        <v>12</v>
      </c>
      <c r="H233" s="21">
        <f>E233*3</f>
        <v>1800</v>
      </c>
      <c r="I233" s="22"/>
      <c r="J233" s="38"/>
    </row>
    <row r="234" spans="1:10" ht="18">
      <c r="A234" s="17"/>
      <c r="B234" s="18"/>
      <c r="C234" s="21">
        <v>27500</v>
      </c>
      <c r="D234" s="19">
        <v>28190</v>
      </c>
      <c r="E234" s="21">
        <f>D234-C234</f>
        <v>690</v>
      </c>
      <c r="F234" s="45" t="s">
        <v>25</v>
      </c>
      <c r="G234" s="20" t="s">
        <v>13</v>
      </c>
      <c r="H234" s="21">
        <f>E234*6</f>
        <v>4140</v>
      </c>
      <c r="I234" s="22"/>
      <c r="J234" s="38"/>
    </row>
    <row r="235" spans="1:10" ht="18">
      <c r="A235" s="17"/>
      <c r="B235" s="18"/>
      <c r="C235" s="21">
        <v>28590</v>
      </c>
      <c r="D235" s="19">
        <v>29420</v>
      </c>
      <c r="E235" s="21">
        <f>D235-C235</f>
        <v>830</v>
      </c>
      <c r="F235" s="45" t="s">
        <v>47</v>
      </c>
      <c r="G235" s="20" t="s">
        <v>16</v>
      </c>
      <c r="H235" s="21">
        <f>E235*4</f>
        <v>3320</v>
      </c>
      <c r="I235" s="22">
        <f>SUM(H232:H235)</f>
        <v>9318.064516129032</v>
      </c>
      <c r="J235" s="38"/>
    </row>
    <row r="236" spans="1:10" ht="18">
      <c r="A236" s="17"/>
      <c r="B236" s="18"/>
      <c r="C236" s="21"/>
      <c r="D236" s="19"/>
      <c r="E236" s="21"/>
      <c r="F236" s="45"/>
      <c r="G236" s="24"/>
      <c r="H236" s="21"/>
      <c r="I236" s="22"/>
      <c r="J236" s="38"/>
    </row>
    <row r="237" spans="1:10" ht="18">
      <c r="A237" s="17">
        <v>56</v>
      </c>
      <c r="B237" s="18" t="s">
        <v>203</v>
      </c>
      <c r="C237" s="21">
        <v>23940</v>
      </c>
      <c r="D237" s="19">
        <v>24510</v>
      </c>
      <c r="E237" s="21">
        <f>D237-C237</f>
        <v>570</v>
      </c>
      <c r="F237" s="45" t="s">
        <v>204</v>
      </c>
      <c r="G237" s="20" t="s">
        <v>14</v>
      </c>
      <c r="H237" s="21">
        <f>E237*6/31</f>
        <v>110.3225806451613</v>
      </c>
      <c r="I237" s="22"/>
      <c r="J237" s="38"/>
    </row>
    <row r="238" spans="1:10" ht="18">
      <c r="A238" s="17"/>
      <c r="B238" s="18" t="s">
        <v>24</v>
      </c>
      <c r="C238" s="21">
        <v>24440</v>
      </c>
      <c r="D238" s="19">
        <v>25140</v>
      </c>
      <c r="E238" s="21">
        <f>D238-C238</f>
        <v>700</v>
      </c>
      <c r="F238" s="45" t="s">
        <v>25</v>
      </c>
      <c r="G238" s="20" t="s">
        <v>13</v>
      </c>
      <c r="H238" s="21">
        <f>E238*6</f>
        <v>4200</v>
      </c>
      <c r="I238" s="22"/>
      <c r="J238" s="38"/>
    </row>
    <row r="239" spans="1:10" ht="18">
      <c r="A239" s="17"/>
      <c r="B239" s="18"/>
      <c r="C239" s="21">
        <v>25440</v>
      </c>
      <c r="D239" s="19">
        <v>26350</v>
      </c>
      <c r="E239" s="21">
        <f>D239-C239</f>
        <v>910</v>
      </c>
      <c r="F239" s="45" t="s">
        <v>47</v>
      </c>
      <c r="G239" s="20" t="s">
        <v>16</v>
      </c>
      <c r="H239" s="21">
        <f>E239*4</f>
        <v>3640</v>
      </c>
      <c r="I239" s="22">
        <f>SUM(H237:H239)</f>
        <v>7950.322580645161</v>
      </c>
      <c r="J239" s="38"/>
    </row>
    <row r="240" spans="1:10" ht="18">
      <c r="A240" s="17"/>
      <c r="B240" s="18"/>
      <c r="C240" s="21"/>
      <c r="D240" s="19"/>
      <c r="E240" s="21"/>
      <c r="F240" s="45"/>
      <c r="G240" s="24"/>
      <c r="H240" s="21"/>
      <c r="I240" s="22"/>
      <c r="J240" s="38"/>
    </row>
    <row r="241" spans="1:10" ht="18">
      <c r="A241" s="17">
        <v>57</v>
      </c>
      <c r="B241" s="18" t="s">
        <v>205</v>
      </c>
      <c r="C241" s="21">
        <v>28050</v>
      </c>
      <c r="D241" s="19">
        <v>28190</v>
      </c>
      <c r="E241" s="21">
        <f>D241-C241</f>
        <v>140</v>
      </c>
      <c r="F241" s="45" t="s">
        <v>27</v>
      </c>
      <c r="G241" s="20" t="s">
        <v>18</v>
      </c>
      <c r="H241" s="21">
        <f>E241*2/31</f>
        <v>9.03225806451613</v>
      </c>
      <c r="I241" s="22"/>
      <c r="J241" s="38"/>
    </row>
    <row r="242" spans="1:10" ht="18">
      <c r="A242" s="17"/>
      <c r="B242" s="18" t="s">
        <v>206</v>
      </c>
      <c r="C242" s="21">
        <v>29140</v>
      </c>
      <c r="D242" s="19">
        <v>29420</v>
      </c>
      <c r="E242" s="21">
        <f>D242-C242</f>
        <v>280</v>
      </c>
      <c r="F242" s="45" t="s">
        <v>25</v>
      </c>
      <c r="G242" s="20" t="s">
        <v>13</v>
      </c>
      <c r="H242" s="21">
        <f>E242*6</f>
        <v>1680</v>
      </c>
      <c r="I242" s="22"/>
      <c r="J242" s="38"/>
    </row>
    <row r="243" spans="1:10" ht="18">
      <c r="A243" s="17"/>
      <c r="B243" s="18"/>
      <c r="C243" s="21">
        <v>30280</v>
      </c>
      <c r="D243" s="19">
        <v>30620</v>
      </c>
      <c r="E243" s="21">
        <f>D243-C243</f>
        <v>340</v>
      </c>
      <c r="F243" s="45" t="s">
        <v>47</v>
      </c>
      <c r="G243" s="20" t="s">
        <v>16</v>
      </c>
      <c r="H243" s="21">
        <f>E243*4</f>
        <v>1360</v>
      </c>
      <c r="I243" s="22">
        <f>SUM(H241:H243)</f>
        <v>3049.032258064516</v>
      </c>
      <c r="J243" s="38"/>
    </row>
    <row r="244" spans="1:10" ht="18">
      <c r="A244" s="17"/>
      <c r="B244" s="18"/>
      <c r="C244" s="21"/>
      <c r="D244" s="19"/>
      <c r="E244" s="21"/>
      <c r="F244" s="45"/>
      <c r="G244" s="24"/>
      <c r="H244" s="21"/>
      <c r="I244" s="22"/>
      <c r="J244" s="38"/>
    </row>
    <row r="245" spans="1:10" ht="18">
      <c r="A245" s="17">
        <v>58</v>
      </c>
      <c r="B245" s="18" t="s">
        <v>207</v>
      </c>
      <c r="C245" s="21">
        <v>25440</v>
      </c>
      <c r="D245" s="19">
        <v>25740</v>
      </c>
      <c r="E245" s="21">
        <f>D245-C245</f>
        <v>300</v>
      </c>
      <c r="F245" s="45" t="s">
        <v>177</v>
      </c>
      <c r="G245" s="20" t="s">
        <v>32</v>
      </c>
      <c r="H245" s="21">
        <f>E245*4/31</f>
        <v>38.70967741935484</v>
      </c>
      <c r="I245" s="22"/>
      <c r="J245" s="38"/>
    </row>
    <row r="246" spans="1:10" ht="18">
      <c r="A246" s="17"/>
      <c r="B246" s="18" t="s">
        <v>208</v>
      </c>
      <c r="C246" s="21"/>
      <c r="D246" s="19"/>
      <c r="E246" s="21">
        <f>+E245</f>
        <v>300</v>
      </c>
      <c r="F246" s="45" t="s">
        <v>33</v>
      </c>
      <c r="G246" s="20" t="s">
        <v>16</v>
      </c>
      <c r="H246" s="21">
        <f>E246*4</f>
        <v>1200</v>
      </c>
      <c r="I246" s="22"/>
      <c r="J246" s="38"/>
    </row>
    <row r="247" spans="1:10" ht="18">
      <c r="A247" s="17"/>
      <c r="B247" s="18"/>
      <c r="C247" s="21">
        <v>26450</v>
      </c>
      <c r="D247" s="19">
        <v>26970</v>
      </c>
      <c r="E247" s="21">
        <f>D247-C247</f>
        <v>520</v>
      </c>
      <c r="F247" s="45" t="s">
        <v>47</v>
      </c>
      <c r="G247" s="20" t="s">
        <v>16</v>
      </c>
      <c r="H247" s="21">
        <f>E247*4</f>
        <v>2080</v>
      </c>
      <c r="I247" s="22">
        <f>SUM(H245:H247)</f>
        <v>3318.709677419355</v>
      </c>
      <c r="J247" s="38"/>
    </row>
    <row r="248" spans="1:10" ht="18">
      <c r="A248" s="17"/>
      <c r="B248" s="18"/>
      <c r="C248" s="21"/>
      <c r="D248" s="19"/>
      <c r="E248" s="21"/>
      <c r="F248" s="45"/>
      <c r="G248" s="24"/>
      <c r="H248" s="21"/>
      <c r="I248" s="22"/>
      <c r="J248" s="38"/>
    </row>
    <row r="249" spans="1:10" ht="18">
      <c r="A249" s="17">
        <v>59</v>
      </c>
      <c r="B249" s="18" t="s">
        <v>209</v>
      </c>
      <c r="C249" s="21">
        <v>24930</v>
      </c>
      <c r="D249" s="19">
        <v>25140</v>
      </c>
      <c r="E249" s="21">
        <f>D249-C249</f>
        <v>210</v>
      </c>
      <c r="F249" s="45" t="s">
        <v>211</v>
      </c>
      <c r="G249" s="20" t="s">
        <v>212</v>
      </c>
      <c r="H249" s="21">
        <f>E249*18/30</f>
        <v>126</v>
      </c>
      <c r="I249" s="22"/>
      <c r="J249" s="38"/>
    </row>
    <row r="250" spans="1:10" ht="18">
      <c r="A250" s="17"/>
      <c r="B250" s="18" t="s">
        <v>210</v>
      </c>
      <c r="C250" s="21"/>
      <c r="D250" s="19"/>
      <c r="E250" s="21">
        <f>+E249</f>
        <v>210</v>
      </c>
      <c r="F250" s="45" t="s">
        <v>126</v>
      </c>
      <c r="G250" s="20" t="s">
        <v>12</v>
      </c>
      <c r="H250" s="21">
        <f>E250*3</f>
        <v>630</v>
      </c>
      <c r="I250" s="22"/>
      <c r="J250" s="38"/>
    </row>
    <row r="251" spans="1:10" ht="18">
      <c r="A251" s="17"/>
      <c r="B251" s="18"/>
      <c r="C251" s="21">
        <v>25930</v>
      </c>
      <c r="D251" s="19">
        <v>26350</v>
      </c>
      <c r="E251" s="21">
        <f>D251-C251</f>
        <v>420</v>
      </c>
      <c r="F251" s="45" t="s">
        <v>47</v>
      </c>
      <c r="G251" s="20" t="s">
        <v>16</v>
      </c>
      <c r="H251" s="21">
        <f>E251*4</f>
        <v>1680</v>
      </c>
      <c r="I251" s="22">
        <f>SUM(H249:H251)</f>
        <v>2436</v>
      </c>
      <c r="J251" s="38"/>
    </row>
    <row r="252" spans="1:10" ht="18">
      <c r="A252" s="17"/>
      <c r="B252" s="18"/>
      <c r="C252" s="21"/>
      <c r="D252" s="19"/>
      <c r="E252" s="21"/>
      <c r="F252" s="45"/>
      <c r="G252" s="24"/>
      <c r="H252" s="21"/>
      <c r="I252" s="22"/>
      <c r="J252" s="38"/>
    </row>
    <row r="253" spans="1:10" ht="18">
      <c r="A253" s="17">
        <v>60</v>
      </c>
      <c r="B253" s="18" t="s">
        <v>214</v>
      </c>
      <c r="C253" s="21">
        <v>26450</v>
      </c>
      <c r="D253" s="19">
        <v>26970</v>
      </c>
      <c r="E253" s="21">
        <f>D253-C253</f>
        <v>520</v>
      </c>
      <c r="F253" s="45" t="s">
        <v>166</v>
      </c>
      <c r="G253" s="20" t="s">
        <v>14</v>
      </c>
      <c r="H253" s="21">
        <f>E253*6/30</f>
        <v>104</v>
      </c>
      <c r="I253" s="22"/>
      <c r="J253" s="38"/>
    </row>
    <row r="254" spans="1:10" ht="18">
      <c r="A254" s="17"/>
      <c r="B254" s="18" t="s">
        <v>159</v>
      </c>
      <c r="C254" s="21"/>
      <c r="D254" s="19"/>
      <c r="E254" s="21">
        <f>+E253</f>
        <v>520</v>
      </c>
      <c r="F254" s="45" t="s">
        <v>126</v>
      </c>
      <c r="G254" s="20" t="s">
        <v>12</v>
      </c>
      <c r="H254" s="21">
        <f>E254*3</f>
        <v>1560</v>
      </c>
      <c r="I254" s="22"/>
      <c r="J254" s="38"/>
    </row>
    <row r="255" spans="1:10" ht="18">
      <c r="A255" s="17"/>
      <c r="B255" s="18"/>
      <c r="C255" s="21">
        <v>27500</v>
      </c>
      <c r="D255" s="19">
        <v>28190</v>
      </c>
      <c r="E255" s="21">
        <f>D255-C255</f>
        <v>690</v>
      </c>
      <c r="F255" s="45" t="s">
        <v>47</v>
      </c>
      <c r="G255" s="20" t="s">
        <v>16</v>
      </c>
      <c r="H255" s="21">
        <f>E255*4</f>
        <v>2760</v>
      </c>
      <c r="I255" s="22">
        <f>SUM(H253:H255)</f>
        <v>4424</v>
      </c>
      <c r="J255" s="38"/>
    </row>
    <row r="256" spans="1:10" ht="18">
      <c r="A256" s="17"/>
      <c r="B256" s="18"/>
      <c r="C256" s="21"/>
      <c r="D256" s="19"/>
      <c r="E256" s="21"/>
      <c r="F256" s="45"/>
      <c r="G256" s="24"/>
      <c r="H256" s="21"/>
      <c r="I256" s="22"/>
      <c r="J256" s="38"/>
    </row>
    <row r="257" spans="1:10" ht="18">
      <c r="A257" s="17">
        <v>61</v>
      </c>
      <c r="B257" s="18" t="s">
        <v>213</v>
      </c>
      <c r="C257" s="21">
        <v>34430</v>
      </c>
      <c r="D257" s="19">
        <v>34470</v>
      </c>
      <c r="E257" s="21">
        <f>D257-C257</f>
        <v>40</v>
      </c>
      <c r="F257" s="45" t="s">
        <v>56</v>
      </c>
      <c r="G257" s="20" t="s">
        <v>57</v>
      </c>
      <c r="H257" s="21">
        <f>E257*28/31</f>
        <v>36.12903225806452</v>
      </c>
      <c r="I257" s="22"/>
      <c r="J257" s="38"/>
    </row>
    <row r="258" spans="1:10" ht="18">
      <c r="A258" s="17"/>
      <c r="B258" s="18" t="s">
        <v>187</v>
      </c>
      <c r="C258" s="21"/>
      <c r="D258" s="19"/>
      <c r="E258" s="21">
        <f>+E257</f>
        <v>40</v>
      </c>
      <c r="F258" s="45" t="s">
        <v>52</v>
      </c>
      <c r="G258" s="20" t="s">
        <v>53</v>
      </c>
      <c r="H258" s="21">
        <f>E258*2</f>
        <v>80</v>
      </c>
      <c r="I258" s="22"/>
      <c r="J258" s="38"/>
    </row>
    <row r="259" spans="1:10" ht="18">
      <c r="A259" s="17"/>
      <c r="B259" s="18"/>
      <c r="C259" s="21">
        <v>35640</v>
      </c>
      <c r="D259" s="19">
        <v>35800</v>
      </c>
      <c r="E259" s="21">
        <f>D259-C259</f>
        <v>160</v>
      </c>
      <c r="F259" s="45" t="s">
        <v>47</v>
      </c>
      <c r="G259" s="20" t="s">
        <v>16</v>
      </c>
      <c r="H259" s="21">
        <f>E259*4</f>
        <v>640</v>
      </c>
      <c r="I259" s="22">
        <f>SUM(H257:H259)</f>
        <v>756.1290322580645</v>
      </c>
      <c r="J259" s="38"/>
    </row>
    <row r="260" spans="1:10" ht="18">
      <c r="A260" s="17"/>
      <c r="B260" s="18"/>
      <c r="C260" s="21"/>
      <c r="D260" s="19"/>
      <c r="E260" s="21"/>
      <c r="F260" s="45"/>
      <c r="G260" s="24"/>
      <c r="H260" s="21"/>
      <c r="I260" s="22"/>
      <c r="J260" s="38"/>
    </row>
    <row r="261" spans="1:10" ht="18">
      <c r="A261" s="17">
        <v>62</v>
      </c>
      <c r="B261" s="18" t="s">
        <v>215</v>
      </c>
      <c r="C261" s="21">
        <v>28050</v>
      </c>
      <c r="D261" s="19">
        <v>28190</v>
      </c>
      <c r="E261" s="21">
        <f>D261-C261</f>
        <v>140</v>
      </c>
      <c r="F261" s="45" t="s">
        <v>56</v>
      </c>
      <c r="G261" s="20" t="s">
        <v>57</v>
      </c>
      <c r="H261" s="21">
        <f>E261*28/31</f>
        <v>126.45161290322581</v>
      </c>
      <c r="I261" s="22"/>
      <c r="J261" s="38"/>
    </row>
    <row r="262" spans="1:10" ht="18">
      <c r="A262" s="17"/>
      <c r="B262" s="18" t="s">
        <v>30</v>
      </c>
      <c r="C262" s="21"/>
      <c r="D262" s="19"/>
      <c r="E262" s="21">
        <f>+E261</f>
        <v>140</v>
      </c>
      <c r="F262" s="45" t="s">
        <v>52</v>
      </c>
      <c r="G262" s="20" t="s">
        <v>53</v>
      </c>
      <c r="H262" s="21">
        <f>E262*2</f>
        <v>280</v>
      </c>
      <c r="I262" s="22"/>
      <c r="J262" s="38"/>
    </row>
    <row r="263" spans="1:10" ht="18">
      <c r="A263" s="17"/>
      <c r="B263" s="18"/>
      <c r="C263" s="21">
        <v>29140</v>
      </c>
      <c r="D263" s="19">
        <v>29420</v>
      </c>
      <c r="E263" s="21">
        <f>D263-C263</f>
        <v>280</v>
      </c>
      <c r="F263" s="45" t="s">
        <v>47</v>
      </c>
      <c r="G263" s="20" t="s">
        <v>16</v>
      </c>
      <c r="H263" s="21">
        <f>E263*4</f>
        <v>1120</v>
      </c>
      <c r="I263" s="22">
        <f>SUM(H261:H263)</f>
        <v>1526.4516129032259</v>
      </c>
      <c r="J263" s="38"/>
    </row>
    <row r="264" spans="1:10" ht="18">
      <c r="A264" s="17"/>
      <c r="B264" s="18"/>
      <c r="C264" s="21"/>
      <c r="D264" s="19"/>
      <c r="E264" s="21"/>
      <c r="F264" s="45"/>
      <c r="G264" s="24"/>
      <c r="H264" s="21"/>
      <c r="I264" s="22"/>
      <c r="J264" s="38"/>
    </row>
    <row r="265" spans="1:10" ht="18">
      <c r="A265" s="17">
        <v>63</v>
      </c>
      <c r="B265" s="18" t="s">
        <v>216</v>
      </c>
      <c r="C265" s="21">
        <v>25440</v>
      </c>
      <c r="D265" s="19">
        <v>25740</v>
      </c>
      <c r="E265" s="21">
        <f>D265-C265</f>
        <v>300</v>
      </c>
      <c r="F265" s="45" t="s">
        <v>218</v>
      </c>
      <c r="G265" s="20" t="s">
        <v>57</v>
      </c>
      <c r="H265" s="21">
        <f>E265*28/30</f>
        <v>280</v>
      </c>
      <c r="I265" s="22"/>
      <c r="J265" s="38"/>
    </row>
    <row r="266" spans="1:10" ht="18">
      <c r="A266" s="17"/>
      <c r="B266" s="18" t="s">
        <v>217</v>
      </c>
      <c r="C266" s="21"/>
      <c r="D266" s="19"/>
      <c r="E266" s="21">
        <f>+E265</f>
        <v>300</v>
      </c>
      <c r="F266" s="45" t="s">
        <v>29</v>
      </c>
      <c r="G266" s="20" t="s">
        <v>15</v>
      </c>
      <c r="H266" s="21">
        <f>E266*5</f>
        <v>1500</v>
      </c>
      <c r="I266" s="22"/>
      <c r="J266" s="38"/>
    </row>
    <row r="267" spans="1:10" ht="18">
      <c r="A267" s="17"/>
      <c r="B267" s="18"/>
      <c r="C267" s="21">
        <v>26450</v>
      </c>
      <c r="D267" s="19">
        <v>26970</v>
      </c>
      <c r="E267" s="21">
        <f>D267-C267</f>
        <v>520</v>
      </c>
      <c r="F267" s="45" t="s">
        <v>47</v>
      </c>
      <c r="G267" s="20" t="s">
        <v>16</v>
      </c>
      <c r="H267" s="21">
        <f>E267*4</f>
        <v>2080</v>
      </c>
      <c r="I267" s="22">
        <f>SUM(H265:H267)</f>
        <v>3860</v>
      </c>
      <c r="J267" s="38"/>
    </row>
    <row r="268" spans="1:10" ht="18">
      <c r="A268" s="17"/>
      <c r="B268" s="18"/>
      <c r="C268" s="21"/>
      <c r="D268" s="19"/>
      <c r="E268" s="21"/>
      <c r="F268" s="45"/>
      <c r="G268" s="24"/>
      <c r="H268" s="21"/>
      <c r="I268" s="22"/>
      <c r="J268" s="38"/>
    </row>
    <row r="269" spans="1:10" ht="18">
      <c r="A269" s="17">
        <v>64</v>
      </c>
      <c r="B269" s="18" t="s">
        <v>219</v>
      </c>
      <c r="C269" s="21">
        <v>25440</v>
      </c>
      <c r="D269" s="19">
        <v>25740</v>
      </c>
      <c r="E269" s="21">
        <f>D269-C269</f>
        <v>300</v>
      </c>
      <c r="F269" s="45" t="s">
        <v>218</v>
      </c>
      <c r="G269" s="20" t="s">
        <v>57</v>
      </c>
      <c r="H269" s="21">
        <f>E269*28/30</f>
        <v>280</v>
      </c>
      <c r="I269" s="22"/>
      <c r="J269" s="38"/>
    </row>
    <row r="270" spans="1:10" ht="18">
      <c r="A270" s="17"/>
      <c r="B270" s="18" t="s">
        <v>217</v>
      </c>
      <c r="C270" s="21"/>
      <c r="D270" s="19"/>
      <c r="E270" s="21">
        <f>+E269</f>
        <v>300</v>
      </c>
      <c r="F270" s="45" t="s">
        <v>29</v>
      </c>
      <c r="G270" s="20" t="s">
        <v>15</v>
      </c>
      <c r="H270" s="21">
        <f>E270*5</f>
        <v>1500</v>
      </c>
      <c r="I270" s="22"/>
      <c r="J270" s="38"/>
    </row>
    <row r="271" spans="1:10" ht="18">
      <c r="A271" s="17"/>
      <c r="B271" s="18"/>
      <c r="C271" s="21">
        <v>26980</v>
      </c>
      <c r="D271" s="19">
        <v>27580</v>
      </c>
      <c r="E271" s="21">
        <f>D271-C271</f>
        <v>600</v>
      </c>
      <c r="F271" s="45" t="s">
        <v>47</v>
      </c>
      <c r="G271" s="20" t="s">
        <v>16</v>
      </c>
      <c r="H271" s="21">
        <f>E271*4</f>
        <v>2400</v>
      </c>
      <c r="I271" s="22">
        <f>SUM(H269:H271)</f>
        <v>4180</v>
      </c>
      <c r="J271" s="38"/>
    </row>
    <row r="272" spans="1:10" ht="18">
      <c r="A272" s="39"/>
      <c r="B272" s="28"/>
      <c r="C272" s="29"/>
      <c r="D272" s="40"/>
      <c r="E272" s="29"/>
      <c r="F272" s="46"/>
      <c r="G272" s="41"/>
      <c r="H272" s="29"/>
      <c r="I272" s="42"/>
      <c r="J272" s="38"/>
    </row>
    <row r="273" spans="2:13" ht="18" thickBot="1">
      <c r="B273" s="1" t="s">
        <v>3</v>
      </c>
      <c r="E273" s="16">
        <f>SUM(E5:E272)</f>
        <v>62700</v>
      </c>
      <c r="H273" s="43">
        <f>SUM(H5:H272)</f>
        <v>167143.57834101387</v>
      </c>
      <c r="I273" s="43">
        <f>SUM(I5:I272)</f>
        <v>167143.57834101387</v>
      </c>
      <c r="J273" s="30"/>
      <c r="K273" s="16">
        <f>+วิทยฐานะ!I269</f>
        <v>1270716.36</v>
      </c>
      <c r="L273" s="16">
        <f>ค่าตอบแทน!I225</f>
        <v>2671616.32</v>
      </c>
      <c r="M273" s="15">
        <f>SUM(I273:L273)</f>
        <v>4109476.258341014</v>
      </c>
    </row>
    <row r="274" ht="18" thickTop="1">
      <c r="I274" s="47"/>
    </row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cscom</dc:creator>
  <cp:keywords/>
  <dc:description/>
  <cp:lastModifiedBy>cscom</cp:lastModifiedBy>
  <cp:lastPrinted>2019-02-04T11:28:14Z</cp:lastPrinted>
  <dcterms:created xsi:type="dcterms:W3CDTF">2017-12-26T13:24:58Z</dcterms:created>
  <dcterms:modified xsi:type="dcterms:W3CDTF">2019-02-26T03:39:59Z</dcterms:modified>
  <cp:category/>
  <cp:version/>
  <cp:contentType/>
  <cp:contentStatus/>
</cp:coreProperties>
</file>